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0730" windowHeight="9465" tabRatio="912" firstSheet="1" activeTab="1"/>
  </bookViews>
  <sheets>
    <sheet name="Capital 2025" sheetId="28" state="hidden" r:id="rId1"/>
    <sheet name="300" sheetId="2" r:id="rId2"/>
    <sheet name="301" sheetId="3" r:id="rId3"/>
    <sheet name="302" sheetId="5" r:id="rId4"/>
    <sheet name="303" sheetId="4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CBG-PSDG" sheetId="29" state="hidden" r:id="rId28"/>
    <sheet name="Details sheet" sheetId="30" r:id="rId29"/>
  </sheets>
  <definedNames>
    <definedName name="_xlnm.Print_Area" localSheetId="1">'300'!$A$1:$K$38</definedName>
    <definedName name="_xlnm.Print_Area" localSheetId="2">'301'!$A$1:$Z$35</definedName>
    <definedName name="_xlnm.Print_Area" localSheetId="3">'302'!$A$1:$Y$21</definedName>
    <definedName name="_xlnm.Print_Area" localSheetId="4">'303'!$A$1:$Y$19</definedName>
    <definedName name="_xlnm.Print_Area" localSheetId="5">'304'!$A$1:$Z$48</definedName>
    <definedName name="_xlnm.Print_Area" localSheetId="6">'305'!$A$1:$Y$54</definedName>
    <definedName name="_xlnm.Print_Area" localSheetId="7">'306'!$A$1:$Y$22</definedName>
    <definedName name="_xlnm.Print_Area" localSheetId="8">'307'!$A$1:$Y$22</definedName>
    <definedName name="_xlnm.Print_Area" localSheetId="9">'308'!$A$1:$AA$47</definedName>
    <definedName name="_xlnm.Print_Area" localSheetId="10">'309'!$A$1:$AA$21</definedName>
    <definedName name="_xlnm.Print_Area" localSheetId="11">'310'!$A$1:$AA$22</definedName>
    <definedName name="_xlnm.Print_Area" localSheetId="12">'311'!$A$1:$Y$35</definedName>
    <definedName name="_xlnm.Print_Area" localSheetId="13">'312'!$A$1:$Y$24</definedName>
    <definedName name="_xlnm.Print_Area" localSheetId="14">'313'!$A$1:$Y$23</definedName>
    <definedName name="_xlnm.Print_Area" localSheetId="15">'314'!$A$1:$Y$33</definedName>
    <definedName name="_xlnm.Print_Area" localSheetId="16">'315'!$A$1:$Y$48</definedName>
    <definedName name="_xlnm.Print_Area" localSheetId="17">'316'!$A$1:$Y$26</definedName>
    <definedName name="_xlnm.Print_Area" localSheetId="18">'317'!$A$1:$Y$20</definedName>
    <definedName name="_xlnm.Print_Area" localSheetId="19">'318'!$A$1:$J$90</definedName>
    <definedName name="_xlnm.Print_Area" localSheetId="20">'319'!$A$1:$Z$51</definedName>
    <definedName name="_xlnm.Print_Area" localSheetId="21">'320'!$A$1:$K$81</definedName>
    <definedName name="_xlnm.Print_Area" localSheetId="22">'321'!$A$1:$Y$24</definedName>
    <definedName name="_xlnm.Print_Area" localSheetId="23">'322'!$A$1:$Z$35</definedName>
    <definedName name="_xlnm.Print_Area" localSheetId="24">'323'!$A$1:$K$21</definedName>
    <definedName name="_xlnm.Print_Area" localSheetId="25">'324'!$A$1:$Y$24</definedName>
    <definedName name="_xlnm.Print_Area" localSheetId="26">'325'!$A$1:$Y$23</definedName>
    <definedName name="_xlnm.Print_Area" localSheetId="0">'Capital 2025'!$A$1:$P$30</definedName>
    <definedName name="_xlnm.Print_Area" localSheetId="27">'CBG-PSDG'!$A$1:$H$93</definedName>
    <definedName name="_xlnm.Print_Area" localSheetId="28">'Details sheet'!$A$1:$F$38</definedName>
    <definedName name="_xlnm.Print_Titles" localSheetId="5">'304'!$1:$1</definedName>
    <definedName name="_xlnm.Print_Titles" localSheetId="6">'305'!$1:$1</definedName>
    <definedName name="_xlnm.Print_Titles" localSheetId="19">'318'!$1:$1</definedName>
    <definedName name="_xlnm.Print_Titles" localSheetId="21">'320'!$1:$1</definedName>
    <definedName name="_xlnm.Print_Titles" localSheetId="27">'CBG-PSDG'!$4:$4</definedName>
  </definedNames>
  <calcPr calcId="144525"/>
</workbook>
</file>

<file path=xl/calcChain.xml><?xml version="1.0" encoding="utf-8"?>
<calcChain xmlns="http://schemas.openxmlformats.org/spreadsheetml/2006/main">
  <c r="Y44" i="21" l="1"/>
  <c r="Z44" i="21"/>
  <c r="X39" i="17"/>
  <c r="Y39" i="17"/>
  <c r="X16" i="17"/>
  <c r="X42" i="17" s="1"/>
  <c r="Y16" i="17"/>
  <c r="Y42" i="17" s="1"/>
  <c r="X26" i="17"/>
  <c r="Y26" i="17"/>
  <c r="K30" i="2"/>
  <c r="I28" i="2"/>
  <c r="J28" i="2"/>
  <c r="J30" i="2" s="1"/>
  <c r="K28" i="2"/>
  <c r="I15" i="2"/>
  <c r="I30" i="2" s="1"/>
  <c r="J15" i="2"/>
  <c r="K15" i="2"/>
  <c r="X11" i="19" l="1"/>
  <c r="Y11" i="19"/>
  <c r="X26" i="13"/>
  <c r="Y26" i="13"/>
  <c r="X43" i="7"/>
  <c r="Y43" i="7"/>
  <c r="V19" i="18" l="1"/>
  <c r="I20" i="28" s="1"/>
  <c r="R14" i="5" l="1"/>
  <c r="S14" i="5"/>
  <c r="F6" i="28" s="1"/>
  <c r="T14" i="5"/>
  <c r="U14" i="5"/>
  <c r="H6" i="28" s="1"/>
  <c r="V14" i="5"/>
  <c r="I6" i="28" s="1"/>
  <c r="W14" i="5"/>
  <c r="X14" i="5"/>
  <c r="Y14" i="5"/>
  <c r="Q14" i="5"/>
  <c r="L4" i="28" l="1"/>
  <c r="L5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X14" i="27"/>
  <c r="Y14" i="27"/>
  <c r="X16" i="26"/>
  <c r="Y16" i="26"/>
  <c r="I12" i="25"/>
  <c r="J12" i="25"/>
  <c r="K12" i="25"/>
  <c r="Y15" i="24"/>
  <c r="Y30" i="24" s="1"/>
  <c r="Z15" i="24"/>
  <c r="X15" i="23"/>
  <c r="Y15" i="23"/>
  <c r="I22" i="22"/>
  <c r="J22" i="22"/>
  <c r="K22" i="22"/>
  <c r="I40" i="22"/>
  <c r="J40" i="22"/>
  <c r="K40" i="22"/>
  <c r="C22" i="22"/>
  <c r="C40" i="22"/>
  <c r="C65" i="22"/>
  <c r="Y42" i="21"/>
  <c r="Z42" i="21"/>
  <c r="X42" i="21"/>
  <c r="Y32" i="21"/>
  <c r="Z32" i="21"/>
  <c r="X32" i="21"/>
  <c r="Y23" i="21"/>
  <c r="Z23" i="21"/>
  <c r="X23" i="21"/>
  <c r="Y12" i="21"/>
  <c r="Z12" i="21"/>
  <c r="X12" i="21"/>
  <c r="C67" i="22" l="1"/>
  <c r="J67" i="22"/>
  <c r="X44" i="21"/>
  <c r="H14" i="20" l="1"/>
  <c r="I81" i="20"/>
  <c r="J81" i="20"/>
  <c r="H81" i="20"/>
  <c r="I14" i="20"/>
  <c r="J14" i="20"/>
  <c r="I32" i="20"/>
  <c r="J32" i="20"/>
  <c r="H32" i="20"/>
  <c r="I46" i="20"/>
  <c r="J46" i="20"/>
  <c r="H46" i="20"/>
  <c r="I55" i="20"/>
  <c r="J55" i="20"/>
  <c r="H55" i="20"/>
  <c r="I66" i="20"/>
  <c r="J66" i="20"/>
  <c r="H66" i="20"/>
  <c r="W19" i="18"/>
  <c r="X19" i="18"/>
  <c r="Y19" i="18"/>
  <c r="X25" i="16"/>
  <c r="Y25" i="16"/>
  <c r="X9" i="16"/>
  <c r="Y9" i="16"/>
  <c r="W9" i="16"/>
  <c r="X16" i="14"/>
  <c r="Y16" i="14"/>
  <c r="X16" i="15"/>
  <c r="Y16" i="15"/>
  <c r="X12" i="13"/>
  <c r="X28" i="13" s="1"/>
  <c r="Y12" i="13"/>
  <c r="Z13" i="12"/>
  <c r="AA13" i="12"/>
  <c r="X37" i="10"/>
  <c r="Y37" i="10"/>
  <c r="Z37" i="10"/>
  <c r="AA37" i="10"/>
  <c r="X29" i="10"/>
  <c r="Y29" i="10"/>
  <c r="Z29" i="10"/>
  <c r="AA29" i="10"/>
  <c r="X22" i="10"/>
  <c r="Y22" i="10"/>
  <c r="Z22" i="10"/>
  <c r="AA22" i="10"/>
  <c r="X10" i="10"/>
  <c r="Y10" i="10"/>
  <c r="Y39" i="10" s="1"/>
  <c r="Z10" i="10"/>
  <c r="Z39" i="10" s="1"/>
  <c r="AA10" i="10"/>
  <c r="AA39" i="10" s="1"/>
  <c r="Z13" i="11"/>
  <c r="AA13" i="11"/>
  <c r="V14" i="9"/>
  <c r="I11" i="28" s="1"/>
  <c r="X14" i="9"/>
  <c r="Y14" i="9"/>
  <c r="W14" i="9"/>
  <c r="J83" i="20" l="1"/>
  <c r="I83" i="20"/>
  <c r="H83" i="20"/>
  <c r="X39" i="10"/>
  <c r="I12" i="28" s="1"/>
  <c r="X27" i="16"/>
  <c r="X15" i="8"/>
  <c r="Y15" i="8"/>
  <c r="X35" i="7"/>
  <c r="Y35" i="7"/>
  <c r="W35" i="7"/>
  <c r="X23" i="7"/>
  <c r="Y23" i="7"/>
  <c r="W23" i="7"/>
  <c r="X13" i="7"/>
  <c r="X46" i="7" s="1"/>
  <c r="Y13" i="7"/>
  <c r="W13" i="7"/>
  <c r="X40" i="6"/>
  <c r="Y40" i="6"/>
  <c r="Z40" i="6"/>
  <c r="X31" i="6"/>
  <c r="Y31" i="6"/>
  <c r="Z31" i="6"/>
  <c r="X23" i="6"/>
  <c r="Y23" i="6"/>
  <c r="Z23" i="6"/>
  <c r="X10" i="6"/>
  <c r="X42" i="6" s="1"/>
  <c r="Y10" i="6"/>
  <c r="Y42" i="6" s="1"/>
  <c r="Z10" i="6"/>
  <c r="Z42" i="6" s="1"/>
  <c r="M30" i="28"/>
  <c r="N30" i="28"/>
  <c r="O30" i="28"/>
  <c r="P30" i="28"/>
  <c r="X11" i="4"/>
  <c r="Y11" i="4"/>
  <c r="L6" i="28"/>
  <c r="L30" i="28" s="1"/>
  <c r="Y27" i="3"/>
  <c r="Z27" i="3"/>
  <c r="Y12" i="3"/>
  <c r="Y29" i="3" s="1"/>
  <c r="Z12" i="3"/>
  <c r="Z29" i="3" l="1"/>
  <c r="H82" i="29" l="1"/>
  <c r="E83" i="29"/>
  <c r="F83" i="29"/>
  <c r="G83" i="29"/>
  <c r="H81" i="29" l="1"/>
  <c r="H73" i="29"/>
  <c r="H69" i="29"/>
  <c r="H63" i="29"/>
  <c r="H59" i="29"/>
  <c r="H49" i="29"/>
  <c r="H42" i="29"/>
  <c r="H34" i="29"/>
  <c r="H23" i="29"/>
  <c r="H17" i="29"/>
  <c r="H13" i="29"/>
  <c r="H6" i="29"/>
  <c r="H83" i="29" l="1"/>
  <c r="H43" i="29"/>
  <c r="W16" i="15" l="1"/>
  <c r="W16" i="14"/>
  <c r="W26" i="13"/>
  <c r="Y13" i="12"/>
  <c r="Y13" i="11"/>
  <c r="W15" i="8"/>
  <c r="W43" i="7"/>
  <c r="W46" i="7" s="1"/>
  <c r="W11" i="4"/>
  <c r="Q26" i="13" l="1"/>
  <c r="R26" i="13"/>
  <c r="S26" i="13"/>
  <c r="T26" i="13"/>
  <c r="U26" i="13"/>
  <c r="V26" i="13"/>
  <c r="Y28" i="13"/>
  <c r="G92" i="29"/>
  <c r="F92" i="29"/>
  <c r="E92" i="29"/>
  <c r="D92" i="29"/>
  <c r="D83" i="29"/>
  <c r="G43" i="29"/>
  <c r="F43" i="29"/>
  <c r="E43" i="29"/>
  <c r="D43" i="29"/>
  <c r="G93" i="29" l="1"/>
  <c r="G97" i="29" s="1"/>
  <c r="S16" i="14"/>
  <c r="F16" i="28" s="1"/>
  <c r="Q19" i="18"/>
  <c r="R19" i="18"/>
  <c r="S19" i="18"/>
  <c r="F20" i="28" s="1"/>
  <c r="T19" i="18"/>
  <c r="U19" i="18"/>
  <c r="H20" i="28" s="1"/>
  <c r="W25" i="16"/>
  <c r="W27" i="16" s="1"/>
  <c r="Q25" i="16"/>
  <c r="R25" i="16"/>
  <c r="S25" i="16"/>
  <c r="T25" i="16"/>
  <c r="U25" i="16"/>
  <c r="V25" i="16"/>
  <c r="Y27" i="16"/>
  <c r="C81" i="20" l="1"/>
  <c r="D81" i="20"/>
  <c r="E81" i="20"/>
  <c r="F81" i="20"/>
  <c r="G81" i="20"/>
  <c r="C46" i="20"/>
  <c r="D46" i="20"/>
  <c r="E46" i="20"/>
  <c r="F46" i="20"/>
  <c r="G46" i="20"/>
  <c r="C66" i="20" l="1"/>
  <c r="D66" i="20"/>
  <c r="E66" i="20"/>
  <c r="F66" i="20"/>
  <c r="G66" i="20"/>
  <c r="R23" i="6" l="1"/>
  <c r="S23" i="6"/>
  <c r="T23" i="6"/>
  <c r="U23" i="6"/>
  <c r="V23" i="6"/>
  <c r="W23" i="6"/>
  <c r="Q23" i="6"/>
  <c r="R12" i="21" l="1"/>
  <c r="S12" i="21"/>
  <c r="T12" i="21"/>
  <c r="U12" i="21"/>
  <c r="V12" i="21"/>
  <c r="W12" i="21"/>
  <c r="Q12" i="21"/>
  <c r="W39" i="17" l="1"/>
  <c r="K65" i="22" l="1"/>
  <c r="K67" i="22" s="1"/>
  <c r="R12" i="27" l="1"/>
  <c r="S12" i="27"/>
  <c r="Q39" i="17" l="1"/>
  <c r="R39" i="17"/>
  <c r="S39" i="17"/>
  <c r="T39" i="17"/>
  <c r="U39" i="17"/>
  <c r="V39" i="17"/>
  <c r="P39" i="17"/>
  <c r="O39" i="17"/>
  <c r="N39" i="17"/>
  <c r="M39" i="17"/>
  <c r="K39" i="17"/>
  <c r="J39" i="17"/>
  <c r="H39" i="17"/>
  <c r="G39" i="17"/>
  <c r="E39" i="17"/>
  <c r="D39" i="17"/>
  <c r="C39" i="17"/>
  <c r="L35" i="17"/>
  <c r="I35" i="17"/>
  <c r="F35" i="17"/>
  <c r="U26" i="17"/>
  <c r="Q26" i="17"/>
  <c r="R26" i="17"/>
  <c r="S26" i="17"/>
  <c r="T26" i="17"/>
  <c r="V26" i="17"/>
  <c r="W26" i="17"/>
  <c r="F39" i="17" l="1"/>
  <c r="L39" i="17"/>
  <c r="I39" i="17"/>
  <c r="V16" i="15"/>
  <c r="I17" i="28" s="1"/>
  <c r="T14" i="27" l="1"/>
  <c r="F15" i="2"/>
  <c r="D29" i="28" l="1"/>
  <c r="G29" i="28"/>
  <c r="F12" i="25"/>
  <c r="G12" i="25"/>
  <c r="H27" i="28" s="1"/>
  <c r="H12" i="25"/>
  <c r="I27" i="28" s="1"/>
  <c r="U14" i="27"/>
  <c r="H29" i="28" s="1"/>
  <c r="V14" i="27"/>
  <c r="I29" i="28" s="1"/>
  <c r="T16" i="26"/>
  <c r="U16" i="26"/>
  <c r="H28" i="28" s="1"/>
  <c r="V16" i="26"/>
  <c r="I28" i="28" s="1"/>
  <c r="X27" i="24"/>
  <c r="X15" i="24"/>
  <c r="W15" i="23"/>
  <c r="J25" i="28" s="1"/>
  <c r="I65" i="22"/>
  <c r="I67" i="22" s="1"/>
  <c r="W23" i="21"/>
  <c r="E14" i="20"/>
  <c r="F14" i="20"/>
  <c r="G14" i="20"/>
  <c r="E32" i="20"/>
  <c r="F32" i="20"/>
  <c r="G32" i="20"/>
  <c r="E55" i="20"/>
  <c r="F55" i="20"/>
  <c r="G55" i="20"/>
  <c r="U16" i="17"/>
  <c r="U42" i="17" s="1"/>
  <c r="H19" i="28" s="1"/>
  <c r="V16" i="17"/>
  <c r="V42" i="17" s="1"/>
  <c r="I19" i="28" s="1"/>
  <c r="W16" i="17"/>
  <c r="W42" i="17" s="1"/>
  <c r="U11" i="4"/>
  <c r="H7" i="28" s="1"/>
  <c r="V11" i="4"/>
  <c r="I7" i="28" s="1"/>
  <c r="W14" i="27"/>
  <c r="W16" i="26"/>
  <c r="V27" i="24"/>
  <c r="W27" i="24"/>
  <c r="Z27" i="24"/>
  <c r="Z30" i="24" s="1"/>
  <c r="V15" i="24"/>
  <c r="W15" i="24"/>
  <c r="T15" i="23"/>
  <c r="U15" i="23"/>
  <c r="H25" i="28" s="1"/>
  <c r="V15" i="23"/>
  <c r="I25" i="28" s="1"/>
  <c r="F65" i="22"/>
  <c r="V30" i="24" l="1"/>
  <c r="H26" i="28" s="1"/>
  <c r="X30" i="24"/>
  <c r="J26" i="28" s="1"/>
  <c r="J23" i="28"/>
  <c r="J22" i="28"/>
  <c r="G25" i="28"/>
  <c r="D25" i="28"/>
  <c r="J19" i="28"/>
  <c r="G27" i="28"/>
  <c r="D27" i="28"/>
  <c r="G28" i="28"/>
  <c r="D28" i="28"/>
  <c r="W30" i="24"/>
  <c r="I26" i="28" s="1"/>
  <c r="J24" i="28"/>
  <c r="G65" i="22"/>
  <c r="H65" i="22"/>
  <c r="G40" i="22"/>
  <c r="H40" i="22"/>
  <c r="G22" i="22"/>
  <c r="H22" i="22"/>
  <c r="V42" i="21"/>
  <c r="W42" i="21"/>
  <c r="V32" i="21"/>
  <c r="W32" i="21"/>
  <c r="V23" i="21"/>
  <c r="E83" i="20"/>
  <c r="F83" i="20"/>
  <c r="H22" i="28" s="1"/>
  <c r="G83" i="20"/>
  <c r="I22" i="28" s="1"/>
  <c r="U11" i="19"/>
  <c r="H21" i="28" s="1"/>
  <c r="V11" i="19"/>
  <c r="I21" i="28" s="1"/>
  <c r="W11" i="19"/>
  <c r="G22" i="28" l="1"/>
  <c r="D22" i="28"/>
  <c r="V44" i="21"/>
  <c r="H23" i="28" s="1"/>
  <c r="W44" i="21"/>
  <c r="I23" i="28" s="1"/>
  <c r="G67" i="22"/>
  <c r="H24" i="28" s="1"/>
  <c r="H67" i="22"/>
  <c r="I24" i="28" s="1"/>
  <c r="T9" i="16"/>
  <c r="U9" i="16"/>
  <c r="U27" i="16" s="1"/>
  <c r="H18" i="28" s="1"/>
  <c r="V9" i="16"/>
  <c r="T16" i="15"/>
  <c r="U16" i="15"/>
  <c r="H17" i="28" s="1"/>
  <c r="T16" i="14"/>
  <c r="U16" i="14"/>
  <c r="H16" i="28" s="1"/>
  <c r="V16" i="14"/>
  <c r="I16" i="28" s="1"/>
  <c r="U12" i="13"/>
  <c r="U28" i="13" s="1"/>
  <c r="H15" i="28" s="1"/>
  <c r="V12" i="13"/>
  <c r="W12" i="13"/>
  <c r="W28" i="13" s="1"/>
  <c r="V13" i="12"/>
  <c r="W13" i="12"/>
  <c r="H14" i="28" s="1"/>
  <c r="X13" i="12"/>
  <c r="I14" i="28" s="1"/>
  <c r="V13" i="11"/>
  <c r="W13" i="11"/>
  <c r="H13" i="28" s="1"/>
  <c r="X13" i="11"/>
  <c r="I13" i="28" s="1"/>
  <c r="V22" i="10"/>
  <c r="W22" i="10"/>
  <c r="V10" i="10"/>
  <c r="W10" i="10"/>
  <c r="V29" i="10"/>
  <c r="W29" i="10"/>
  <c r="V37" i="10"/>
  <c r="W37" i="10"/>
  <c r="T14" i="9"/>
  <c r="U14" i="9"/>
  <c r="H11" i="28" s="1"/>
  <c r="T15" i="8"/>
  <c r="U15" i="8"/>
  <c r="H10" i="28" s="1"/>
  <c r="V15" i="8"/>
  <c r="I10" i="28" s="1"/>
  <c r="U43" i="7"/>
  <c r="V43" i="7"/>
  <c r="Y46" i="7"/>
  <c r="T35" i="7"/>
  <c r="U35" i="7"/>
  <c r="V35" i="7"/>
  <c r="U23" i="7"/>
  <c r="V23" i="7"/>
  <c r="U13" i="7"/>
  <c r="V13" i="7"/>
  <c r="V10" i="6"/>
  <c r="W10" i="6"/>
  <c r="V40" i="6"/>
  <c r="W40" i="6"/>
  <c r="V31" i="6"/>
  <c r="W31" i="6"/>
  <c r="T11" i="4"/>
  <c r="V27" i="3"/>
  <c r="V12" i="3"/>
  <c r="W12" i="3"/>
  <c r="X12" i="3"/>
  <c r="X29" i="3" s="1"/>
  <c r="U27" i="3"/>
  <c r="W27" i="3"/>
  <c r="X27" i="3"/>
  <c r="U12" i="3"/>
  <c r="T12" i="3"/>
  <c r="V42" i="6" l="1"/>
  <c r="H8" i="28" s="1"/>
  <c r="V29" i="3"/>
  <c r="H5" i="28" s="1"/>
  <c r="W39" i="10"/>
  <c r="H12" i="28" s="1"/>
  <c r="U46" i="7"/>
  <c r="H9" i="28" s="1"/>
  <c r="G13" i="28"/>
  <c r="D13" i="28"/>
  <c r="G16" i="28"/>
  <c r="D16" i="28"/>
  <c r="G10" i="28"/>
  <c r="D10" i="28"/>
  <c r="G17" i="28"/>
  <c r="D17" i="28"/>
  <c r="G6" i="28"/>
  <c r="D6" i="28"/>
  <c r="G14" i="28"/>
  <c r="D14" i="28"/>
  <c r="G7" i="28"/>
  <c r="D7" i="28"/>
  <c r="G11" i="28"/>
  <c r="D11" i="28"/>
  <c r="J8" i="28"/>
  <c r="V28" i="13"/>
  <c r="I15" i="28" s="1"/>
  <c r="V27" i="16"/>
  <c r="I18" i="28" s="1"/>
  <c r="W42" i="6"/>
  <c r="I8" i="28" s="1"/>
  <c r="W29" i="3"/>
  <c r="I5" i="28" s="1"/>
  <c r="V39" i="10"/>
  <c r="U29" i="3"/>
  <c r="V46" i="7"/>
  <c r="I9" i="28" s="1"/>
  <c r="G5" i="28" l="1"/>
  <c r="D5" i="28"/>
  <c r="G12" i="28"/>
  <c r="D12" i="28"/>
  <c r="H28" i="2"/>
  <c r="H15" i="2"/>
  <c r="C28" i="2"/>
  <c r="D28" i="2"/>
  <c r="E28" i="2"/>
  <c r="F28" i="2"/>
  <c r="F30" i="2" s="1"/>
  <c r="G28" i="2"/>
  <c r="G15" i="2"/>
  <c r="G30" i="2" l="1"/>
  <c r="H4" i="28" s="1"/>
  <c r="H30" i="28" s="1"/>
  <c r="H35" i="28" s="1"/>
  <c r="G4" i="28"/>
  <c r="D4" i="28"/>
  <c r="H30" i="2"/>
  <c r="I4" i="28" s="1"/>
  <c r="I30" i="28" s="1"/>
  <c r="I35" i="28" s="1"/>
  <c r="U29" i="10" l="1"/>
  <c r="T29" i="10"/>
  <c r="S29" i="10"/>
  <c r="R29" i="10"/>
  <c r="Q29" i="10"/>
  <c r="P29" i="10"/>
  <c r="N29" i="10"/>
  <c r="M29" i="10"/>
  <c r="K29" i="10"/>
  <c r="J29" i="10"/>
  <c r="H29" i="10"/>
  <c r="G29" i="10"/>
  <c r="E29" i="10"/>
  <c r="D29" i="10"/>
  <c r="C29" i="10"/>
  <c r="L28" i="10"/>
  <c r="I28" i="10"/>
  <c r="F28" i="10"/>
  <c r="F29" i="10" l="1"/>
  <c r="I29" i="10"/>
  <c r="L29" i="10"/>
  <c r="T13" i="7"/>
  <c r="K7" i="28"/>
  <c r="J4" i="28" l="1"/>
  <c r="Q23" i="21"/>
  <c r="R23" i="21"/>
  <c r="S23" i="21"/>
  <c r="S44" i="21" s="1"/>
  <c r="T23" i="21"/>
  <c r="U23" i="21"/>
  <c r="Q42" i="21"/>
  <c r="R42" i="21"/>
  <c r="S42" i="21"/>
  <c r="T42" i="21"/>
  <c r="U42" i="21"/>
  <c r="P42" i="21"/>
  <c r="O42" i="21"/>
  <c r="N42" i="21"/>
  <c r="M42" i="21"/>
  <c r="J42" i="21"/>
  <c r="H42" i="21"/>
  <c r="G42" i="21"/>
  <c r="E42" i="21"/>
  <c r="D42" i="21"/>
  <c r="C42" i="21"/>
  <c r="I40" i="21"/>
  <c r="Q32" i="21"/>
  <c r="R32" i="21"/>
  <c r="S32" i="21"/>
  <c r="T32" i="21"/>
  <c r="U32" i="21"/>
  <c r="P32" i="21"/>
  <c r="O32" i="21"/>
  <c r="N32" i="21"/>
  <c r="M32" i="21"/>
  <c r="J32" i="21"/>
  <c r="H32" i="21"/>
  <c r="G32" i="21"/>
  <c r="E32" i="21"/>
  <c r="D32" i="21"/>
  <c r="C32" i="21"/>
  <c r="I30" i="21"/>
  <c r="R44" i="21" l="1"/>
  <c r="F32" i="21"/>
  <c r="F42" i="21"/>
  <c r="I32" i="21"/>
  <c r="I42" i="21"/>
  <c r="K14" i="28" l="1"/>
  <c r="K20" i="28"/>
  <c r="Q9" i="16"/>
  <c r="Q27" i="16" s="1"/>
  <c r="R9" i="16"/>
  <c r="R27" i="16" s="1"/>
  <c r="S9" i="16"/>
  <c r="Q13" i="11"/>
  <c r="R13" i="11"/>
  <c r="S13" i="11"/>
  <c r="T13" i="11"/>
  <c r="U13" i="11"/>
  <c r="K13" i="28"/>
  <c r="T15" i="24"/>
  <c r="E13" i="28" l="1"/>
  <c r="F13" i="28"/>
  <c r="D14" i="20"/>
  <c r="Q14" i="27"/>
  <c r="Q16" i="26"/>
  <c r="C15" i="2"/>
  <c r="C30" i="2" s="1"/>
  <c r="K29" i="28"/>
  <c r="K28" i="28"/>
  <c r="K27" i="28"/>
  <c r="U27" i="24"/>
  <c r="U15" i="24"/>
  <c r="K25" i="28"/>
  <c r="F40" i="22"/>
  <c r="F22" i="22"/>
  <c r="K23" i="28"/>
  <c r="U44" i="21"/>
  <c r="G23" i="28" l="1"/>
  <c r="D23" i="28"/>
  <c r="U30" i="24"/>
  <c r="F67" i="22"/>
  <c r="K26" i="28"/>
  <c r="K24" i="28"/>
  <c r="D32" i="20"/>
  <c r="S11" i="19"/>
  <c r="T11" i="19"/>
  <c r="K21" i="28"/>
  <c r="J21" i="28"/>
  <c r="T16" i="17"/>
  <c r="K19" i="28"/>
  <c r="T27" i="16"/>
  <c r="K17" i="28"/>
  <c r="K16" i="28"/>
  <c r="K15" i="28"/>
  <c r="R12" i="13"/>
  <c r="R28" i="13" s="1"/>
  <c r="S12" i="13"/>
  <c r="T12" i="13"/>
  <c r="T13" i="12"/>
  <c r="U13" i="12"/>
  <c r="S13" i="12"/>
  <c r="T37" i="10"/>
  <c r="U37" i="10"/>
  <c r="U22" i="10"/>
  <c r="T10" i="10"/>
  <c r="U10" i="10"/>
  <c r="S10" i="10"/>
  <c r="Q14" i="9"/>
  <c r="R14" i="9"/>
  <c r="S14" i="9"/>
  <c r="K11" i="28"/>
  <c r="R15" i="8"/>
  <c r="S15" i="8"/>
  <c r="K10" i="28"/>
  <c r="Q15" i="8"/>
  <c r="Q43" i="7"/>
  <c r="R43" i="7"/>
  <c r="S43" i="7"/>
  <c r="T43" i="7"/>
  <c r="Q35" i="7"/>
  <c r="R35" i="7"/>
  <c r="S35" i="7"/>
  <c r="T23" i="7"/>
  <c r="U40" i="6"/>
  <c r="U31" i="6"/>
  <c r="U10" i="6"/>
  <c r="E6" i="28"/>
  <c r="K6" i="28"/>
  <c r="J6" i="28"/>
  <c r="D15" i="2"/>
  <c r="D30" i="2" s="1"/>
  <c r="E15" i="2"/>
  <c r="E65" i="22"/>
  <c r="D65" i="22"/>
  <c r="S16" i="26"/>
  <c r="E12" i="25"/>
  <c r="T27" i="24"/>
  <c r="S15" i="23"/>
  <c r="E40" i="22"/>
  <c r="E22" i="22"/>
  <c r="D55" i="20"/>
  <c r="E20" i="28"/>
  <c r="S16" i="17"/>
  <c r="S42" i="17" s="1"/>
  <c r="S16" i="15"/>
  <c r="E16" i="28"/>
  <c r="S23" i="7"/>
  <c r="S13" i="7"/>
  <c r="T31" i="6"/>
  <c r="S11" i="4"/>
  <c r="T27" i="3"/>
  <c r="E28" i="28" l="1"/>
  <c r="F28" i="28"/>
  <c r="E27" i="28"/>
  <c r="F27" i="28"/>
  <c r="E25" i="28"/>
  <c r="F25" i="28"/>
  <c r="E21" i="28"/>
  <c r="F21" i="28"/>
  <c r="E19" i="28"/>
  <c r="F19" i="28"/>
  <c r="E17" i="28"/>
  <c r="F17" i="28"/>
  <c r="E14" i="28"/>
  <c r="F14" i="28"/>
  <c r="E11" i="28"/>
  <c r="F11" i="28"/>
  <c r="E10" i="28"/>
  <c r="F10" i="28"/>
  <c r="E7" i="28"/>
  <c r="F7" i="28"/>
  <c r="U39" i="10"/>
  <c r="G18" i="28"/>
  <c r="D18" i="28"/>
  <c r="T42" i="17"/>
  <c r="G19" i="28" s="1"/>
  <c r="G20" i="28"/>
  <c r="D20" i="28"/>
  <c r="G26" i="28"/>
  <c r="D26" i="28"/>
  <c r="D24" i="28"/>
  <c r="G24" i="28"/>
  <c r="G21" i="28"/>
  <c r="D21" i="28"/>
  <c r="K18" i="28"/>
  <c r="K9" i="28"/>
  <c r="K4" i="28"/>
  <c r="K12" i="28"/>
  <c r="K8" i="28"/>
  <c r="K5" i="28"/>
  <c r="K22" i="28"/>
  <c r="T28" i="13"/>
  <c r="T46" i="7"/>
  <c r="U42" i="6"/>
  <c r="T44" i="21"/>
  <c r="S46" i="7"/>
  <c r="E67" i="22"/>
  <c r="S14" i="27"/>
  <c r="C14" i="20"/>
  <c r="E29" i="28" l="1"/>
  <c r="F29" i="28"/>
  <c r="E24" i="28"/>
  <c r="F24" i="28"/>
  <c r="E23" i="28"/>
  <c r="F23" i="28"/>
  <c r="E12" i="28"/>
  <c r="F12" i="28"/>
  <c r="E9" i="28"/>
  <c r="F9" i="28"/>
  <c r="D19" i="28"/>
  <c r="D8" i="28"/>
  <c r="G8" i="28"/>
  <c r="G9" i="28"/>
  <c r="D9" i="28"/>
  <c r="G15" i="28"/>
  <c r="D15" i="28"/>
  <c r="K30" i="28"/>
  <c r="P14" i="5"/>
  <c r="G30" i="28" l="1"/>
  <c r="D30" i="28"/>
  <c r="Q27" i="24"/>
  <c r="R27" i="24"/>
  <c r="S27" i="24"/>
  <c r="P27" i="24"/>
  <c r="R16" i="26"/>
  <c r="D12" i="25"/>
  <c r="R15" i="23"/>
  <c r="R11" i="19"/>
  <c r="R16" i="17"/>
  <c r="R42" i="17" s="1"/>
  <c r="R16" i="15"/>
  <c r="P14" i="27" l="1"/>
  <c r="J29" i="28" l="1"/>
  <c r="J28" i="28"/>
  <c r="P16" i="26"/>
  <c r="C12" i="25"/>
  <c r="J27" i="28"/>
  <c r="Q15" i="24"/>
  <c r="R15" i="24"/>
  <c r="R30" i="24" s="1"/>
  <c r="S15" i="24"/>
  <c r="S30" i="24" s="1"/>
  <c r="T30" i="24"/>
  <c r="P15" i="24"/>
  <c r="Q15" i="23"/>
  <c r="P15" i="23"/>
  <c r="D40" i="22"/>
  <c r="D22" i="22"/>
  <c r="D67" i="22" s="1"/>
  <c r="P23" i="21"/>
  <c r="P12" i="21"/>
  <c r="C55" i="20"/>
  <c r="C32" i="20"/>
  <c r="P11" i="19"/>
  <c r="Q11" i="19"/>
  <c r="J20" i="28"/>
  <c r="P19" i="18"/>
  <c r="P26" i="17"/>
  <c r="Q16" i="17"/>
  <c r="Q42" i="17" s="1"/>
  <c r="P16" i="17"/>
  <c r="P25" i="16"/>
  <c r="P9" i="16"/>
  <c r="Q16" i="15"/>
  <c r="J17" i="28"/>
  <c r="P16" i="15"/>
  <c r="Q16" i="14"/>
  <c r="R16" i="14"/>
  <c r="J16" i="28"/>
  <c r="P16" i="14"/>
  <c r="P26" i="13"/>
  <c r="Q12" i="13"/>
  <c r="Q28" i="13" s="1"/>
  <c r="J15" i="28"/>
  <c r="P12" i="13"/>
  <c r="Q13" i="12"/>
  <c r="R13" i="12"/>
  <c r="J14" i="28"/>
  <c r="P13" i="12"/>
  <c r="Q37" i="10"/>
  <c r="R37" i="10"/>
  <c r="S37" i="10"/>
  <c r="P37" i="10"/>
  <c r="J13" i="28"/>
  <c r="P13" i="11"/>
  <c r="P22" i="10"/>
  <c r="R10" i="10"/>
  <c r="Q22" i="10"/>
  <c r="R22" i="10"/>
  <c r="S22" i="10"/>
  <c r="T22" i="10"/>
  <c r="T39" i="10" s="1"/>
  <c r="Q10" i="10"/>
  <c r="P10" i="10"/>
  <c r="P14" i="9"/>
  <c r="J11" i="28"/>
  <c r="J10" i="28"/>
  <c r="P15" i="8"/>
  <c r="Q23" i="7"/>
  <c r="R23" i="7"/>
  <c r="Q13" i="7"/>
  <c r="Q46" i="7" s="1"/>
  <c r="R13" i="7"/>
  <c r="P43" i="7"/>
  <c r="P35" i="7"/>
  <c r="P23" i="7"/>
  <c r="P13" i="7"/>
  <c r="P40" i="6"/>
  <c r="T40" i="6"/>
  <c r="S40" i="6"/>
  <c r="R40" i="6"/>
  <c r="Q40" i="6"/>
  <c r="O40" i="6"/>
  <c r="N40" i="6"/>
  <c r="M40" i="6"/>
  <c r="K40" i="6"/>
  <c r="J40" i="6"/>
  <c r="H40" i="6"/>
  <c r="G40" i="6"/>
  <c r="E40" i="6"/>
  <c r="D40" i="6"/>
  <c r="C40" i="6"/>
  <c r="L38" i="6"/>
  <c r="L40" i="6" s="1"/>
  <c r="Q31" i="6"/>
  <c r="R31" i="6"/>
  <c r="S31" i="6"/>
  <c r="P31" i="6"/>
  <c r="P23" i="6"/>
  <c r="Q10" i="6"/>
  <c r="R10" i="6"/>
  <c r="S10" i="6"/>
  <c r="S42" i="6" s="1"/>
  <c r="T10" i="6"/>
  <c r="P10" i="6"/>
  <c r="Q11" i="4"/>
  <c r="R11" i="4"/>
  <c r="J7" i="28"/>
  <c r="P11" i="4"/>
  <c r="P27" i="3"/>
  <c r="Q27" i="3"/>
  <c r="R27" i="3"/>
  <c r="S27" i="3"/>
  <c r="P12" i="3"/>
  <c r="Q12" i="3"/>
  <c r="R12" i="3"/>
  <c r="R29" i="3" s="1"/>
  <c r="S12" i="3"/>
  <c r="S29" i="3" s="1"/>
  <c r="J5" i="28"/>
  <c r="E30" i="2"/>
  <c r="O14" i="27"/>
  <c r="N14" i="27"/>
  <c r="M14" i="27"/>
  <c r="K14" i="27"/>
  <c r="J14" i="27"/>
  <c r="H14" i="27"/>
  <c r="G14" i="27"/>
  <c r="E14" i="27"/>
  <c r="D14" i="27"/>
  <c r="C14" i="27"/>
  <c r="R14" i="27"/>
  <c r="L10" i="27"/>
  <c r="I10" i="27"/>
  <c r="F10" i="27"/>
  <c r="L9" i="27"/>
  <c r="I9" i="27"/>
  <c r="F9" i="27"/>
  <c r="I7" i="27"/>
  <c r="F7" i="27"/>
  <c r="O16" i="26"/>
  <c r="N16" i="26"/>
  <c r="M16" i="26"/>
  <c r="K16" i="26"/>
  <c r="J16" i="26"/>
  <c r="H16" i="26"/>
  <c r="G16" i="26"/>
  <c r="E16" i="26"/>
  <c r="D16" i="26"/>
  <c r="C16" i="26"/>
  <c r="L13" i="26"/>
  <c r="F13" i="26"/>
  <c r="L12" i="26"/>
  <c r="I12" i="26"/>
  <c r="F12" i="26"/>
  <c r="I9" i="26"/>
  <c r="F9" i="26"/>
  <c r="I7" i="26"/>
  <c r="F7" i="26"/>
  <c r="O27" i="24"/>
  <c r="N27" i="24"/>
  <c r="M27" i="24"/>
  <c r="K27" i="24"/>
  <c r="J27" i="24"/>
  <c r="H27" i="24"/>
  <c r="G27" i="24"/>
  <c r="E27" i="24"/>
  <c r="D27" i="24"/>
  <c r="C27" i="24"/>
  <c r="I25" i="24"/>
  <c r="F25" i="24"/>
  <c r="L24" i="24"/>
  <c r="I24" i="24"/>
  <c r="F24" i="24"/>
  <c r="I22" i="24"/>
  <c r="F22" i="24"/>
  <c r="O15" i="24"/>
  <c r="N15" i="24"/>
  <c r="M15" i="24"/>
  <c r="K15" i="24"/>
  <c r="J15" i="24"/>
  <c r="H15" i="24"/>
  <c r="G15" i="24"/>
  <c r="E15" i="24"/>
  <c r="D15" i="24"/>
  <c r="C15" i="24"/>
  <c r="L11" i="24"/>
  <c r="I11" i="24"/>
  <c r="F11" i="24"/>
  <c r="L10" i="24"/>
  <c r="I10" i="24"/>
  <c r="F10" i="24"/>
  <c r="I9" i="24"/>
  <c r="F9" i="24"/>
  <c r="L8" i="24"/>
  <c r="I8" i="24"/>
  <c r="F8" i="24"/>
  <c r="L7" i="24"/>
  <c r="I7" i="24"/>
  <c r="F7" i="24"/>
  <c r="O15" i="23"/>
  <c r="N15" i="23"/>
  <c r="K15" i="23"/>
  <c r="J15" i="23"/>
  <c r="H15" i="23"/>
  <c r="G15" i="23"/>
  <c r="E15" i="23"/>
  <c r="D15" i="23"/>
  <c r="C15" i="23"/>
  <c r="M11" i="23"/>
  <c r="M15" i="23" s="1"/>
  <c r="I10" i="23"/>
  <c r="F10" i="23"/>
  <c r="L9" i="23"/>
  <c r="I9" i="23"/>
  <c r="F9" i="23"/>
  <c r="O23" i="21"/>
  <c r="N23" i="21"/>
  <c r="M23" i="21"/>
  <c r="J23" i="21"/>
  <c r="H23" i="21"/>
  <c r="G23" i="21"/>
  <c r="E23" i="21"/>
  <c r="D23" i="21"/>
  <c r="C23" i="21"/>
  <c r="I19" i="21"/>
  <c r="O12" i="21"/>
  <c r="N12" i="21"/>
  <c r="M12" i="21"/>
  <c r="K12" i="21"/>
  <c r="J12" i="21"/>
  <c r="H12" i="21"/>
  <c r="G12" i="21"/>
  <c r="E12" i="21"/>
  <c r="D12" i="21"/>
  <c r="C12" i="21"/>
  <c r="L10" i="21"/>
  <c r="I10" i="21"/>
  <c r="F10" i="21"/>
  <c r="L9" i="21"/>
  <c r="I9" i="21"/>
  <c r="F9" i="21"/>
  <c r="I8" i="21"/>
  <c r="O11" i="19"/>
  <c r="N11" i="19"/>
  <c r="M11" i="19"/>
  <c r="K11" i="19"/>
  <c r="J11" i="19"/>
  <c r="H11" i="19"/>
  <c r="G11" i="19"/>
  <c r="E11" i="19"/>
  <c r="D11" i="19"/>
  <c r="C11" i="19"/>
  <c r="L10" i="19"/>
  <c r="I9" i="19"/>
  <c r="F9" i="19"/>
  <c r="L8" i="19"/>
  <c r="I8" i="19"/>
  <c r="F8" i="19"/>
  <c r="O19" i="18"/>
  <c r="N19" i="18"/>
  <c r="M19" i="18"/>
  <c r="K19" i="18"/>
  <c r="J19" i="18"/>
  <c r="H19" i="18"/>
  <c r="G19" i="18"/>
  <c r="E19" i="18"/>
  <c r="D19" i="18"/>
  <c r="C19" i="18"/>
  <c r="L11" i="18"/>
  <c r="I11" i="18"/>
  <c r="F11" i="18"/>
  <c r="L9" i="18"/>
  <c r="O26" i="17"/>
  <c r="N26" i="17"/>
  <c r="M26" i="17"/>
  <c r="K26" i="17"/>
  <c r="J26" i="17"/>
  <c r="H26" i="17"/>
  <c r="G26" i="17"/>
  <c r="E26" i="17"/>
  <c r="D26" i="17"/>
  <c r="C26" i="17"/>
  <c r="L24" i="17"/>
  <c r="I24" i="17"/>
  <c r="F24" i="17"/>
  <c r="O16" i="17"/>
  <c r="N16" i="17"/>
  <c r="M16" i="17"/>
  <c r="K16" i="17"/>
  <c r="J16" i="17"/>
  <c r="H16" i="17"/>
  <c r="G16" i="17"/>
  <c r="E16" i="17"/>
  <c r="D16" i="17"/>
  <c r="C16" i="17"/>
  <c r="L11" i="17"/>
  <c r="L16" i="17" s="1"/>
  <c r="I11" i="17"/>
  <c r="F11" i="17"/>
  <c r="O25" i="16"/>
  <c r="N25" i="16"/>
  <c r="M25" i="16"/>
  <c r="K25" i="16"/>
  <c r="J25" i="16"/>
  <c r="H25" i="16"/>
  <c r="G25" i="16"/>
  <c r="E25" i="16"/>
  <c r="D25" i="16"/>
  <c r="C25" i="16"/>
  <c r="F20" i="16"/>
  <c r="L19" i="16"/>
  <c r="I19" i="16"/>
  <c r="F19" i="16"/>
  <c r="I17" i="16"/>
  <c r="F17" i="16"/>
  <c r="N9" i="16"/>
  <c r="M9" i="16"/>
  <c r="J9" i="16"/>
  <c r="H9" i="16"/>
  <c r="G9" i="16"/>
  <c r="E9" i="16"/>
  <c r="D9" i="16"/>
  <c r="C9" i="16"/>
  <c r="I7" i="16"/>
  <c r="O16" i="15"/>
  <c r="N16" i="15"/>
  <c r="M16" i="15"/>
  <c r="K16" i="15"/>
  <c r="J16" i="15"/>
  <c r="H16" i="15"/>
  <c r="G16" i="15"/>
  <c r="E16" i="15"/>
  <c r="D16" i="15"/>
  <c r="C16" i="15"/>
  <c r="L11" i="15"/>
  <c r="I11" i="15"/>
  <c r="F11" i="15"/>
  <c r="L10" i="15"/>
  <c r="I10" i="15"/>
  <c r="F10" i="15"/>
  <c r="I9" i="15"/>
  <c r="F9" i="15"/>
  <c r="L8" i="15"/>
  <c r="L7" i="15"/>
  <c r="I7" i="15"/>
  <c r="F7" i="15"/>
  <c r="O16" i="14"/>
  <c r="N16" i="14"/>
  <c r="M16" i="14"/>
  <c r="K16" i="14"/>
  <c r="J16" i="14"/>
  <c r="H16" i="14"/>
  <c r="G16" i="14"/>
  <c r="E16" i="14"/>
  <c r="D16" i="14"/>
  <c r="C16" i="14"/>
  <c r="L10" i="14"/>
  <c r="I10" i="14"/>
  <c r="F10" i="14"/>
  <c r="L9" i="14"/>
  <c r="I9" i="14"/>
  <c r="F9" i="14"/>
  <c r="F7" i="14"/>
  <c r="O26" i="13"/>
  <c r="N26" i="13"/>
  <c r="M26" i="13"/>
  <c r="K26" i="13"/>
  <c r="J26" i="13"/>
  <c r="H26" i="13"/>
  <c r="G26" i="13"/>
  <c r="E26" i="13"/>
  <c r="D26" i="13"/>
  <c r="C26" i="13"/>
  <c r="L22" i="13"/>
  <c r="I22" i="13"/>
  <c r="F22" i="13"/>
  <c r="L21" i="13"/>
  <c r="I21" i="13"/>
  <c r="F21" i="13"/>
  <c r="O12" i="13"/>
  <c r="N12" i="13"/>
  <c r="M12" i="13"/>
  <c r="K12" i="13"/>
  <c r="J12" i="13"/>
  <c r="H12" i="13"/>
  <c r="G12" i="13"/>
  <c r="E12" i="13"/>
  <c r="D12" i="13"/>
  <c r="C12" i="13"/>
  <c r="L9" i="13"/>
  <c r="L8" i="13"/>
  <c r="I8" i="13"/>
  <c r="F8" i="13"/>
  <c r="L7" i="13"/>
  <c r="I7" i="13"/>
  <c r="F7" i="13"/>
  <c r="O13" i="12"/>
  <c r="N13" i="12"/>
  <c r="M13" i="12"/>
  <c r="K13" i="12"/>
  <c r="J13" i="12"/>
  <c r="H13" i="12"/>
  <c r="G13" i="12"/>
  <c r="E13" i="12"/>
  <c r="D13" i="12"/>
  <c r="C13" i="12"/>
  <c r="L11" i="12"/>
  <c r="I11" i="12"/>
  <c r="F11" i="12"/>
  <c r="L10" i="12"/>
  <c r="I10" i="12"/>
  <c r="F10" i="12"/>
  <c r="L9" i="12"/>
  <c r="I9" i="12"/>
  <c r="F9" i="12"/>
  <c r="L7" i="12"/>
  <c r="I7" i="12"/>
  <c r="F7" i="12"/>
  <c r="O13" i="11"/>
  <c r="N13" i="11"/>
  <c r="M13" i="11"/>
  <c r="K13" i="11"/>
  <c r="J13" i="11"/>
  <c r="H13" i="11"/>
  <c r="G13" i="11"/>
  <c r="E13" i="11"/>
  <c r="D13" i="11"/>
  <c r="C13" i="11"/>
  <c r="L9" i="11"/>
  <c r="I9" i="11"/>
  <c r="F9" i="11"/>
  <c r="N37" i="10"/>
  <c r="M37" i="10"/>
  <c r="K37" i="10"/>
  <c r="J37" i="10"/>
  <c r="H37" i="10"/>
  <c r="G37" i="10"/>
  <c r="E37" i="10"/>
  <c r="D37" i="10"/>
  <c r="C37" i="10"/>
  <c r="L36" i="10"/>
  <c r="I36" i="10"/>
  <c r="F36" i="10"/>
  <c r="O22" i="10"/>
  <c r="N22" i="10"/>
  <c r="M22" i="10"/>
  <c r="K22" i="10"/>
  <c r="J22" i="10"/>
  <c r="H22" i="10"/>
  <c r="G22" i="10"/>
  <c r="E22" i="10"/>
  <c r="D22" i="10"/>
  <c r="C22" i="10"/>
  <c r="L18" i="10"/>
  <c r="I18" i="10"/>
  <c r="F18" i="10"/>
  <c r="L17" i="10"/>
  <c r="I17" i="10"/>
  <c r="F17" i="10"/>
  <c r="O10" i="10"/>
  <c r="N10" i="10"/>
  <c r="M10" i="10"/>
  <c r="K10" i="10"/>
  <c r="J10" i="10"/>
  <c r="H10" i="10"/>
  <c r="G10" i="10"/>
  <c r="E10" i="10"/>
  <c r="D10" i="10"/>
  <c r="C10" i="10"/>
  <c r="L9" i="10"/>
  <c r="L8" i="10"/>
  <c r="I8" i="10"/>
  <c r="I10" i="10" s="1"/>
  <c r="F8" i="10"/>
  <c r="F10" i="10" s="1"/>
  <c r="O14" i="9"/>
  <c r="N14" i="9"/>
  <c r="M14" i="9"/>
  <c r="K14" i="9"/>
  <c r="J14" i="9"/>
  <c r="H14" i="9"/>
  <c r="G14" i="9"/>
  <c r="E14" i="9"/>
  <c r="D14" i="9"/>
  <c r="C14" i="9"/>
  <c r="L11" i="9"/>
  <c r="L14" i="9" s="1"/>
  <c r="I11" i="9"/>
  <c r="F11" i="9"/>
  <c r="O15" i="8"/>
  <c r="N15" i="8"/>
  <c r="M15" i="8"/>
  <c r="K15" i="8"/>
  <c r="J15" i="8"/>
  <c r="H15" i="8"/>
  <c r="G15" i="8"/>
  <c r="E15" i="8"/>
  <c r="D15" i="8"/>
  <c r="C15" i="8"/>
  <c r="L12" i="8"/>
  <c r="L11" i="8"/>
  <c r="I11" i="8"/>
  <c r="F11" i="8"/>
  <c r="L9" i="8"/>
  <c r="L8" i="8"/>
  <c r="O43" i="7"/>
  <c r="N43" i="7"/>
  <c r="M43" i="7"/>
  <c r="K43" i="7"/>
  <c r="J43" i="7"/>
  <c r="H43" i="7"/>
  <c r="G43" i="7"/>
  <c r="E43" i="7"/>
  <c r="D43" i="7"/>
  <c r="L42" i="7"/>
  <c r="O35" i="7"/>
  <c r="N35" i="7"/>
  <c r="M35" i="7"/>
  <c r="K35" i="7"/>
  <c r="J35" i="7"/>
  <c r="H35" i="7"/>
  <c r="G35" i="7"/>
  <c r="E35" i="7"/>
  <c r="D35" i="7"/>
  <c r="C35" i="7"/>
  <c r="L34" i="7"/>
  <c r="L33" i="7"/>
  <c r="I33" i="7"/>
  <c r="F33" i="7"/>
  <c r="N23" i="7"/>
  <c r="M23" i="7"/>
  <c r="K23" i="7"/>
  <c r="J23" i="7"/>
  <c r="H23" i="7"/>
  <c r="G23" i="7"/>
  <c r="E23" i="7"/>
  <c r="D23" i="7"/>
  <c r="C23" i="7"/>
  <c r="L22" i="7"/>
  <c r="I22" i="7"/>
  <c r="L21" i="7"/>
  <c r="F21" i="7"/>
  <c r="O13" i="7"/>
  <c r="N13" i="7"/>
  <c r="M13" i="7"/>
  <c r="K13" i="7"/>
  <c r="J13" i="7"/>
  <c r="H13" i="7"/>
  <c r="G13" i="7"/>
  <c r="E13" i="7"/>
  <c r="D13" i="7"/>
  <c r="C13" i="7"/>
  <c r="L10" i="7"/>
  <c r="I10" i="7"/>
  <c r="F10" i="7"/>
  <c r="L9" i="7"/>
  <c r="I9" i="7"/>
  <c r="F9" i="7"/>
  <c r="L7" i="7"/>
  <c r="I7" i="7"/>
  <c r="F7" i="7"/>
  <c r="O31" i="6"/>
  <c r="N31" i="6"/>
  <c r="M31" i="6"/>
  <c r="K31" i="6"/>
  <c r="J31" i="6"/>
  <c r="H31" i="6"/>
  <c r="G31" i="6"/>
  <c r="E31" i="6"/>
  <c r="D31" i="6"/>
  <c r="C31" i="6"/>
  <c r="L29" i="6"/>
  <c r="L31" i="6" s="1"/>
  <c r="O23" i="6"/>
  <c r="N23" i="6"/>
  <c r="M23" i="6"/>
  <c r="K23" i="6"/>
  <c r="J23" i="6"/>
  <c r="H23" i="6"/>
  <c r="G23" i="6"/>
  <c r="E23" i="6"/>
  <c r="D23" i="6"/>
  <c r="C23" i="6"/>
  <c r="L18" i="6"/>
  <c r="I18" i="6"/>
  <c r="F18" i="6"/>
  <c r="L16" i="6"/>
  <c r="I16" i="6"/>
  <c r="F16" i="6"/>
  <c r="O10" i="6"/>
  <c r="N10" i="6"/>
  <c r="M10" i="6"/>
  <c r="K10" i="6"/>
  <c r="J10" i="6"/>
  <c r="H10" i="6"/>
  <c r="G10" i="6"/>
  <c r="E10" i="6"/>
  <c r="D10" i="6"/>
  <c r="C10" i="6"/>
  <c r="L9" i="6"/>
  <c r="I9" i="6"/>
  <c r="F9" i="6"/>
  <c r="L8" i="6"/>
  <c r="I8" i="6"/>
  <c r="F8" i="6"/>
  <c r="L7" i="6"/>
  <c r="I7" i="6"/>
  <c r="F7" i="6"/>
  <c r="O14" i="5"/>
  <c r="N14" i="5"/>
  <c r="M14" i="5"/>
  <c r="K14" i="5"/>
  <c r="J14" i="5"/>
  <c r="H14" i="5"/>
  <c r="G14" i="5"/>
  <c r="E14" i="5"/>
  <c r="D14" i="5"/>
  <c r="C14" i="5"/>
  <c r="L11" i="5"/>
  <c r="L10" i="5"/>
  <c r="I10" i="5"/>
  <c r="F10" i="5"/>
  <c r="L7" i="5"/>
  <c r="O11" i="4"/>
  <c r="N11" i="4"/>
  <c r="M11" i="4"/>
  <c r="K11" i="4"/>
  <c r="J11" i="4"/>
  <c r="H11" i="4"/>
  <c r="G11" i="4"/>
  <c r="E11" i="4"/>
  <c r="D11" i="4"/>
  <c r="C11" i="4"/>
  <c r="F10" i="4"/>
  <c r="L9" i="4"/>
  <c r="I9" i="4"/>
  <c r="F9" i="4"/>
  <c r="L8" i="4"/>
  <c r="I8" i="4"/>
  <c r="F8" i="4"/>
  <c r="O27" i="3"/>
  <c r="N27" i="3"/>
  <c r="M27" i="3"/>
  <c r="K27" i="3"/>
  <c r="J27" i="3"/>
  <c r="H27" i="3"/>
  <c r="G27" i="3"/>
  <c r="E27" i="3"/>
  <c r="D27" i="3"/>
  <c r="C27" i="3"/>
  <c r="L23" i="3"/>
  <c r="I23" i="3"/>
  <c r="F23" i="3"/>
  <c r="I21" i="3"/>
  <c r="F21" i="3"/>
  <c r="O12" i="3"/>
  <c r="N12" i="3"/>
  <c r="M12" i="3"/>
  <c r="K12" i="3"/>
  <c r="J12" i="3"/>
  <c r="H12" i="3"/>
  <c r="G12" i="3"/>
  <c r="E12" i="3"/>
  <c r="D12" i="3"/>
  <c r="C12" i="3"/>
  <c r="F10" i="3"/>
  <c r="L9" i="3"/>
  <c r="I9" i="3"/>
  <c r="F9" i="3"/>
  <c r="I8" i="3"/>
  <c r="F8" i="3"/>
  <c r="L7" i="3"/>
  <c r="F7" i="3"/>
  <c r="C83" i="20" l="1"/>
  <c r="E26" i="28"/>
  <c r="F26" i="28"/>
  <c r="R46" i="7"/>
  <c r="R42" i="6"/>
  <c r="E4" i="28"/>
  <c r="F4" i="28"/>
  <c r="R39" i="10"/>
  <c r="S39" i="10"/>
  <c r="Q29" i="3"/>
  <c r="L11" i="4"/>
  <c r="F15" i="23"/>
  <c r="F27" i="3"/>
  <c r="L12" i="3"/>
  <c r="L27" i="3"/>
  <c r="J9" i="28"/>
  <c r="J12" i="28"/>
  <c r="L26" i="13"/>
  <c r="L16" i="15"/>
  <c r="F16" i="15"/>
  <c r="L26" i="17"/>
  <c r="J18" i="28"/>
  <c r="L15" i="24"/>
  <c r="I26" i="17"/>
  <c r="S28" i="13"/>
  <c r="T42" i="6"/>
  <c r="T29" i="3"/>
  <c r="L14" i="27"/>
  <c r="L13" i="11"/>
  <c r="F23" i="21"/>
  <c r="S27" i="16"/>
  <c r="F14" i="5"/>
  <c r="F16" i="17"/>
  <c r="L19" i="18"/>
  <c r="D83" i="20"/>
  <c r="F12" i="3"/>
  <c r="I27" i="3"/>
  <c r="L14" i="5"/>
  <c r="I10" i="6"/>
  <c r="F13" i="7"/>
  <c r="L13" i="7"/>
  <c r="F15" i="8"/>
  <c r="L15" i="8"/>
  <c r="I14" i="9"/>
  <c r="L10" i="10"/>
  <c r="F22" i="10"/>
  <c r="I22" i="10"/>
  <c r="L22" i="10"/>
  <c r="F13" i="12"/>
  <c r="I13" i="12"/>
  <c r="L13" i="12"/>
  <c r="F26" i="13"/>
  <c r="I16" i="15"/>
  <c r="I9" i="16"/>
  <c r="I12" i="21"/>
  <c r="L15" i="23"/>
  <c r="F16" i="26"/>
  <c r="I16" i="26"/>
  <c r="L16" i="26"/>
  <c r="F15" i="24"/>
  <c r="L27" i="24"/>
  <c r="I11" i="19"/>
  <c r="F11" i="19"/>
  <c r="I12" i="3"/>
  <c r="F11" i="4"/>
  <c r="I11" i="4"/>
  <c r="I14" i="5"/>
  <c r="F10" i="6"/>
  <c r="L10" i="6"/>
  <c r="F23" i="6"/>
  <c r="L23" i="6"/>
  <c r="I23" i="6"/>
  <c r="I13" i="7"/>
  <c r="L23" i="7"/>
  <c r="L43" i="7"/>
  <c r="F14" i="9"/>
  <c r="F37" i="10"/>
  <c r="I37" i="10"/>
  <c r="L37" i="10"/>
  <c r="F13" i="11"/>
  <c r="I13" i="11"/>
  <c r="F12" i="13"/>
  <c r="I12" i="13"/>
  <c r="L12" i="13"/>
  <c r="I26" i="13"/>
  <c r="F16" i="14"/>
  <c r="I16" i="14"/>
  <c r="L16" i="14"/>
  <c r="F25" i="16"/>
  <c r="I25" i="16"/>
  <c r="L25" i="16"/>
  <c r="I16" i="17"/>
  <c r="F26" i="17"/>
  <c r="F19" i="18"/>
  <c r="I19" i="18"/>
  <c r="L11" i="19"/>
  <c r="F12" i="21"/>
  <c r="L12" i="21"/>
  <c r="I23" i="21"/>
  <c r="I15" i="23"/>
  <c r="I15" i="24"/>
  <c r="F27" i="24"/>
  <c r="I27" i="24"/>
  <c r="F14" i="27"/>
  <c r="I14" i="27"/>
  <c r="I15" i="8"/>
  <c r="F23" i="7"/>
  <c r="I35" i="7"/>
  <c r="I23" i="7"/>
  <c r="F35" i="7"/>
  <c r="L35" i="7"/>
  <c r="L11" i="23"/>
  <c r="E22" i="28" l="1"/>
  <c r="F22" i="28"/>
  <c r="E18" i="28"/>
  <c r="F18" i="28"/>
  <c r="E15" i="28"/>
  <c r="F15" i="28"/>
  <c r="E8" i="28"/>
  <c r="F8" i="28"/>
  <c r="E5" i="28"/>
  <c r="F5" i="28"/>
  <c r="J30" i="28"/>
  <c r="J35" i="28" s="1"/>
  <c r="F30" i="28" l="1"/>
  <c r="E30" i="28"/>
  <c r="E35" i="28" s="1"/>
</calcChain>
</file>

<file path=xl/sharedStrings.xml><?xml version="1.0" encoding="utf-8"?>
<sst xmlns="http://schemas.openxmlformats.org/spreadsheetml/2006/main" count="2063" uniqueCount="336">
  <si>
    <t>එකතුව</t>
  </si>
  <si>
    <t>පර්යේෂණ හා සංවර්ධන</t>
  </si>
  <si>
    <t>මෘදුකාංග සංවර්ධනය</t>
  </si>
  <si>
    <t xml:space="preserve">යන්ත්‍ර හා යන්ත්‍රෝපකරණ   </t>
  </si>
  <si>
    <t>ලී බඩු හා කාර්යාල උපකරණ</t>
  </si>
  <si>
    <t>ගොඩනැඟිලි හා ඉදිකිරීම්</t>
  </si>
  <si>
    <t>වර්ෂය සදහා ඉල්ලීම</t>
  </si>
  <si>
    <t>ඇස්තමේන්තුව</t>
  </si>
  <si>
    <t>සත්‍ය වියදම</t>
  </si>
  <si>
    <t xml:space="preserve"> සත්‍ය වියදම</t>
  </si>
  <si>
    <t>සංශෝධිත ඇස්තමේන්තුව</t>
  </si>
  <si>
    <t>වියදමේ ප්‍රතිශතය</t>
  </si>
  <si>
    <t>වැය විෂය</t>
  </si>
  <si>
    <t>ව්‍යාපෘති අංකය : 03-2 සාමාන්‍ය පරිපාලනය හා ආයතනික සේවා</t>
  </si>
  <si>
    <t>ශීර්ෂය : 322</t>
  </si>
  <si>
    <t xml:space="preserve">කාර්ය මණ්ඩල පුහුණු කිරීම්    </t>
  </si>
  <si>
    <t>2401-0</t>
  </si>
  <si>
    <t>වෙනත්</t>
  </si>
  <si>
    <t>යටිතල පහසුකම්</t>
  </si>
  <si>
    <t xml:space="preserve">වාහන </t>
  </si>
  <si>
    <t>යන්ත්‍ර හා යන්ත්‍රෝපකරණ</t>
  </si>
  <si>
    <t xml:space="preserve">ශීර්ෂය : 324 </t>
  </si>
  <si>
    <t xml:space="preserve">පළාත් ආදායම් දෙපාර්තමේන්තුව                                                                                </t>
  </si>
  <si>
    <t>කාර්ය මණ්ඩල පුහුණු කිරීම</t>
  </si>
  <si>
    <t>ව්‍යාපෘති අංකය : 03-2 පළාත් විගණනය</t>
  </si>
  <si>
    <t>ශීර්ෂය : 323</t>
  </si>
  <si>
    <t xml:space="preserve">පළාත් අභ්‍යන්තර විගණන දෙපාර්තමේන්තුව                                                            </t>
  </si>
  <si>
    <t xml:space="preserve">ගොඩනැඟිලි හා ඉදිකිරීම් </t>
  </si>
  <si>
    <t>ව්‍යාපෘති අංකය : 03-3 ගොඩනැගිලි</t>
  </si>
  <si>
    <t>ප්‍රසම්පාදන පෙර සුදානම් වීම</t>
  </si>
  <si>
    <t xml:space="preserve">නියෝජ්‍ය ප්‍රධාන ලේකම් (ඉංජිනේරු සේවා)                                                             </t>
  </si>
  <si>
    <t>ශීර්ෂය : 321</t>
  </si>
  <si>
    <t xml:space="preserve">ඉඩම් හා ඉඩම් වැඩි දියුණු කිරීම </t>
  </si>
  <si>
    <t>2104</t>
  </si>
  <si>
    <t>මන්ත්‍රී නේවාසිකාගාර ඉදිකිරීම්</t>
  </si>
  <si>
    <t>2102-1</t>
  </si>
  <si>
    <t>2102-0</t>
  </si>
  <si>
    <t>පළාත් සංවර්ධන සැලැස්ම</t>
  </si>
  <si>
    <t>2004-1</t>
  </si>
  <si>
    <t>ව්‍යාපෘති අංකය : 03-5 ප්‍රාදේශීය පරිපාලනය</t>
  </si>
  <si>
    <t>ශීර්ෂය : 320</t>
  </si>
  <si>
    <t>2401-3</t>
  </si>
  <si>
    <t>ඵලදායීතා ප්‍රවර්ධන කටයුතු</t>
  </si>
  <si>
    <t>2401-2</t>
  </si>
  <si>
    <t>ධාරිතා සංවර්ධනය</t>
  </si>
  <si>
    <t>2401-1</t>
  </si>
  <si>
    <t>ව්‍යාපෘති අංකය : 03-3 පිරිස් හා පුහුණු</t>
  </si>
  <si>
    <t>වාහන කල්බදු ණය ගෙවීම</t>
  </si>
  <si>
    <t>ගොඩනැඟිලි හා ඉදිකිරීම්(නිල නිවාස)</t>
  </si>
  <si>
    <t>2104-3</t>
  </si>
  <si>
    <t>2104-2</t>
  </si>
  <si>
    <t>ගොඩනැඟිලි හා ඉදිකිරීම්(නිල නිවස)</t>
  </si>
  <si>
    <t>2104-1</t>
  </si>
  <si>
    <t>ගොඩනැඟිලි හා ඉදිකිරිම්(නව කාර්යාලය ඉදිකිරීම්)</t>
  </si>
  <si>
    <t>2104-0</t>
  </si>
  <si>
    <t>වෙනත් ප්‍රාග්ධන වත්කම්</t>
  </si>
  <si>
    <t>ප්‍රධාන ලේකම් කාර්යාලය</t>
  </si>
  <si>
    <t>ව්‍යාපෘති අංකය : 95-3 පරිවාස හා ළමා රක්ෂක සේවා</t>
  </si>
  <si>
    <t>ශීර්ෂය : 319</t>
  </si>
  <si>
    <t xml:space="preserve">සමාජ සුභසාධන, පරිවාස හා ළමාරක්ෂක සේවා දෙපාර්තමේන්තුව                           </t>
  </si>
  <si>
    <t>ව්‍යාපෘති අංකය : 93-2 සංස්කෘතික කටයුතු</t>
  </si>
  <si>
    <t>ව්‍යාපෘති අංකය : 90-2 ක්‍රීඩා</t>
  </si>
  <si>
    <t>ව්‍යාපෘති අංකය : 61-2 නිවාස</t>
  </si>
  <si>
    <t>ශීර්ෂය : 318</t>
  </si>
  <si>
    <t>ව්‍යාපෘති අංකය : 03-2 සාමාන්‍ය පරිපාලනය හා ආයතනික සේවා අමාත්‍යංශ කාර්යාල</t>
  </si>
  <si>
    <t>ව්‍යාපෘති අංකය : 03-1 සාමාන්‍ය පරිපාලනය හා ආයතනික සේවා</t>
  </si>
  <si>
    <t>ක්‍රීඩා අමාත්‍යාංශය</t>
  </si>
  <si>
    <t>ශීර්ෂය : 317</t>
  </si>
  <si>
    <t xml:space="preserve">සමුපකාර සංවර්ධන දෙපාර්තමේන්තුව                                                                       </t>
  </si>
  <si>
    <t>ප්‍රදාන</t>
  </si>
  <si>
    <t>ශීර්ෂය : 316</t>
  </si>
  <si>
    <t xml:space="preserve">වාරිමාර්ග දෙපාර්තමේන්තුව                                                                                    </t>
  </si>
  <si>
    <t>ව්‍යාපෘති අංකය : 44-2 කෘෂිකර්ම සංවර්ධනය හා ව්‍යාප්ති සේවා</t>
  </si>
  <si>
    <t>ශීර්ෂය : 315</t>
  </si>
  <si>
    <t>ව්‍යාපෘති අංකය : 03-2 පළාත් සභා පරිපාලනය</t>
  </si>
  <si>
    <t xml:space="preserve">කෘෂිකර්ම දෙපාර්තමේන්තුව                                                                                      </t>
  </si>
  <si>
    <t>ශීර්ෂය : 314</t>
  </si>
  <si>
    <t>ව්‍යාපෘති අංකය : 03-1 සාමාන්‍ය පරිපාලනය හා ආයතනික සේවා අමාත්‍යවරුනගේ කාර්යාලය</t>
  </si>
  <si>
    <t>කෘෂිකර්ම අමාත්‍යාංශය</t>
  </si>
  <si>
    <t>ශීර්ෂය : 313</t>
  </si>
  <si>
    <t xml:space="preserve">කර්මාන්ත සංවර්ධන දෙපාර්තමේන්තුව                                                                   </t>
  </si>
  <si>
    <t xml:space="preserve">ව්‍යාපෘති අංකය : 03-2 සාමාන්‍ය පරිපාලනය හා ආයතනික සේවා </t>
  </si>
  <si>
    <t>ශීර්ෂය : 312</t>
  </si>
  <si>
    <t xml:space="preserve">සත්ත්ව නිෂ්පාදන හා සෞඛ්‍ය දෙපාර්තමේන්තුව                                                         </t>
  </si>
  <si>
    <t>ශීර්ෂය : 311</t>
  </si>
  <si>
    <t>ව්‍යාපෘති අංකය : 03-1 සාමාන්‍ය පරිපාලනය හා ආයතනික සේවා අමාත්‍යවරුන්ගේ කාර්යාල</t>
  </si>
  <si>
    <t>ධීවර අමාත්‍යාංශය</t>
  </si>
  <si>
    <t>ශීර්ෂය : 310</t>
  </si>
  <si>
    <t xml:space="preserve">අධ්‍යාපන  දෙපාර්තමේන්තුව                                                                                  </t>
  </si>
  <si>
    <t>ශීර්ෂය : 309</t>
  </si>
  <si>
    <t xml:space="preserve">ඉඩම් කොමසාරිස් දෙපාර්තමේන්තුව                                                                           </t>
  </si>
  <si>
    <t>ව්‍යාපෘති අංකය : 50-3 මාර්ග සංවර්ධනය</t>
  </si>
  <si>
    <t>ශීර්ෂය : 308</t>
  </si>
  <si>
    <t>අධ්‍යාපන අමාත්‍යාංශය</t>
  </si>
  <si>
    <t>ශීර්ෂය : 307</t>
  </si>
  <si>
    <t xml:space="preserve">ආයුර්වේද   දෙපාර්තමේන්තුව                                                                                  </t>
  </si>
  <si>
    <t>ශීර්ෂය : 306</t>
  </si>
  <si>
    <t xml:space="preserve">පළාත් පාලන දෙපාර්තමේන්තුව                                                                            </t>
  </si>
  <si>
    <t>ව්‍යාපෘති අංකය : 72-3 තොරතුරු කළමනාකරණය හා සෞඛ්‍ය අධ්‍යාපනය</t>
  </si>
  <si>
    <t>ශීර්ෂය : 305</t>
  </si>
  <si>
    <t xml:space="preserve">ව්‍යාපෘති අංකය : 72-2 ප්‍රජා සෞඛ්‍ය සේවා </t>
  </si>
  <si>
    <t>ව්‍යාපෘති අංකය : 71-2 රෝගීන් රැකබලා ගැනීමේ සේවා</t>
  </si>
  <si>
    <t xml:space="preserve">සෞඛ්‍ය සේවා දෙපාර්තමේන්තුව                                                                            </t>
  </si>
  <si>
    <t>ව්‍යාපෘති අංකය : 03-3 සාමාන්‍ය පරිපාලනය හා ආයතනික සේවා - දක්ෂිණපාය ගොඩනැගිල්ල</t>
  </si>
  <si>
    <t>ශීර්ෂය : 304</t>
  </si>
  <si>
    <t>ව්‍යාපෘති අංකය : 03-1 සාමාන්‍ය පරිපාලනය හා ආයතනික සේවා අමාත්‍යවරයාගේ කාර්යාල</t>
  </si>
  <si>
    <t>ප්‍රධාන අමාත්‍යාංශය</t>
  </si>
  <si>
    <t>ශීර්ෂය : 303</t>
  </si>
  <si>
    <t xml:space="preserve">සමුපකාර සේවක කොමිෂන් සභාව                                                                                  </t>
  </si>
  <si>
    <t xml:space="preserve">ව්‍යාපෘති අංකය : 03-2  සාමාන්‍ය පරිපාලනය හා ආයතනික සේවා </t>
  </si>
  <si>
    <t>ශීර්ෂය : 302</t>
  </si>
  <si>
    <t xml:space="preserve">පළාත් රාජ්‍ය සේවා කොමිෂන් සභාව                                                                       </t>
  </si>
  <si>
    <t>ව්‍යාපෘති අංකය : 03-2 සාමාන්‍ය  පරිපාලනය හා ආයතනික සේවා - කාර්යාලය</t>
  </si>
  <si>
    <t>ශීර්ෂය : 301</t>
  </si>
  <si>
    <t>ව්‍යාපෘති අංකය : 03-1 සාමාන්‍ය  පරිපාලනය හා ආයතනික සේවා - සභාව</t>
  </si>
  <si>
    <t>සභා ලේකම් කාර්යාලය</t>
  </si>
  <si>
    <t>ව්‍යාපෘති අංකය : 03-2 ආණ්ඩුකාර ලේකම් කාර්යාලය</t>
  </si>
  <si>
    <t>ශීර්ෂය : 300</t>
  </si>
  <si>
    <t>වාහන</t>
  </si>
  <si>
    <t>ව්‍යාපෘති අංකය : 03-1 ආණ්ඩුකාරවරයා හා පෞද්ගලික කාර්ය මණ්ඩලය</t>
  </si>
  <si>
    <t>ආණ්ඩුකාර ලේකම් කාර්යාලය</t>
  </si>
  <si>
    <t>පරීක්ෂා කලේ : ............................</t>
  </si>
  <si>
    <t>ශීර්ෂය : 325</t>
  </si>
  <si>
    <t>මෝටර් රථ ප්‍රවාහන දෙපාර්තමේන්තුව</t>
  </si>
  <si>
    <t>ඉඩම් හා ඉඩම් වැඩි දියුණු කිරීම</t>
  </si>
  <si>
    <t>ප්‍රසම්පාදනයට පෙර සුදානම් වීම</t>
  </si>
  <si>
    <t>ව්‍යාපෘති අංකය : 47-3 මගී ප්‍රවාහන සේවා</t>
  </si>
  <si>
    <t>2001</t>
  </si>
  <si>
    <t>ද.ප.මාර්ග සංවර්ධන අධිකාරිය</t>
  </si>
  <si>
    <t>ව්‍යාපෘති අංකය : 3-2 සාමාන්‍ය පරිපාලනය හා ආයතනික සේවා</t>
  </si>
  <si>
    <t>කාර්ය මණ්ඩල පුහුණු කිරීම්</t>
  </si>
  <si>
    <t>ව්‍යාපෘති අංකය : 03-3 ග්‍රාම සංවර්ධන</t>
  </si>
  <si>
    <t>;</t>
  </si>
  <si>
    <t xml:space="preserve">පළාත් රාජ්‍ය සේවා කොමිෂන් සභාව </t>
  </si>
  <si>
    <t xml:space="preserve">සමුපකාර සේවක කොමිෂන් සභාව       </t>
  </si>
  <si>
    <t xml:space="preserve">සෞඛ්‍ය සේවා දෙපාර්තමේන්තුව      </t>
  </si>
  <si>
    <t xml:space="preserve">පළාත් පාලන දෙපාර්තමේන්තුව    </t>
  </si>
  <si>
    <t xml:space="preserve">ආයුර්වේද   දෙපාර්තමේන්තුව              </t>
  </si>
  <si>
    <t xml:space="preserve">ඉඩම් කොමසාරිස් දෙපාර්තමේන්තුව   </t>
  </si>
  <si>
    <t xml:space="preserve">අධ්‍යාපන  දෙපාර්තමේන්තුව </t>
  </si>
  <si>
    <t xml:space="preserve">සත්ත්ව නිෂ්පාදන හා සෞඛ්‍ය දෙපාර්තමේන්තුව </t>
  </si>
  <si>
    <t xml:space="preserve">කර්මාන්ත සංවර්ධන දෙපාර්තමේන්තුව    </t>
  </si>
  <si>
    <t xml:space="preserve">කෘෂිකර්ම දෙපාර්තමේන්තුව </t>
  </si>
  <si>
    <t xml:space="preserve">වාරිමාර්ග දෙපාර්තමේන්තුව   </t>
  </si>
  <si>
    <t xml:space="preserve">සමුපකාර සංවර්ධන දෙපාර්තමේන්තුව </t>
  </si>
  <si>
    <t xml:space="preserve">සමාජ සුභසාධන, පරිවාස හා ළමාරක්ෂක සේවා දෙපාර්තමේන්තුව   </t>
  </si>
  <si>
    <t xml:space="preserve">නියෝජ්‍ය ප්‍රධාන ලේකම් (සැලසුම්)        </t>
  </si>
  <si>
    <t xml:space="preserve">නියෝජ්‍ය ප්‍රධාන ලේකම් (ඉංජිනේරු සේවා)         </t>
  </si>
  <si>
    <t xml:space="preserve">පළාත් අභ්‍යන්තර විගණන දෙපාර්තමේන්තුව    </t>
  </si>
  <si>
    <t xml:space="preserve">පළාත් ආදායම් දෙපාර්තමේන්තුව   </t>
  </si>
  <si>
    <t>ශීර්ෂය</t>
  </si>
  <si>
    <t>ශීර්ෂයේ නම</t>
  </si>
  <si>
    <t xml:space="preserve"> ශීර්ෂයේ මුළු එකතුව</t>
  </si>
  <si>
    <t>ද.ප.මාර්ගස්ථ මගී ප්‍රවාහන අධිකාරිය</t>
  </si>
  <si>
    <t>ඩී. එස්. රණසිංහ</t>
  </si>
  <si>
    <t>අයවැය අධ්‍යක්ෂ</t>
  </si>
  <si>
    <t xml:space="preserve">අයවැය දෙපාර්තමේන්තුව  </t>
  </si>
  <si>
    <t>2004-3</t>
  </si>
  <si>
    <t>අවිච්ඡේද වැඩ</t>
  </si>
  <si>
    <t>පසුබට කලාප සංවර්ධන ව්‍යාපෘතිය</t>
  </si>
  <si>
    <t>විශේෂ ව්‍යාපෘති</t>
  </si>
  <si>
    <t>ප්‍රාදේශීය තුලිත සංවර්ධන ව්‍යාපෘති</t>
  </si>
  <si>
    <t>වත්කම් කළමනාකරණය</t>
  </si>
  <si>
    <t>අසම්භාව්‍ය ව්‍යාපෘති</t>
  </si>
  <si>
    <t>විශේෂ වැඩසටහන (ජනාධිපති ලේකම් කාර්යාලය හා සමගාමීව)</t>
  </si>
  <si>
    <t>ජාතික වැඩසටහන් සඳහා සහාය දැක්වීම</t>
  </si>
  <si>
    <t>2005-1</t>
  </si>
  <si>
    <t>2005-2</t>
  </si>
  <si>
    <t>2005-5</t>
  </si>
  <si>
    <t>2005-6</t>
  </si>
  <si>
    <t>2005-7</t>
  </si>
  <si>
    <t>2005-8</t>
  </si>
  <si>
    <t>2005-9</t>
  </si>
  <si>
    <t>සකස් කලේ : ...........................</t>
  </si>
  <si>
    <t>හදිසි අනපේක්ෂිත සේවා</t>
  </si>
  <si>
    <t>සෞඛ්‍ය සංවර්ධන කටයුතු(හෙද පුහුණුව)</t>
  </si>
  <si>
    <t xml:space="preserve">ව්‍යාපෘති අංකය 03-3 ප්‍රවෘත්ති කටයුතු මෙහෙයවීම </t>
  </si>
  <si>
    <t xml:space="preserve">වෙනත් මූලධන වියදම්  (රුහුණු ගුවන් විදුලි සේවය) </t>
  </si>
  <si>
    <t>320-3-5-1-2004</t>
  </si>
  <si>
    <t>320-3-5-3-2502</t>
  </si>
  <si>
    <t>320-3-5-1-2502</t>
  </si>
  <si>
    <t>320-3-5-4-2502</t>
  </si>
  <si>
    <t>ප්‍රාග්ධන ඇස්තමේන්තු -2024</t>
  </si>
  <si>
    <t>ව්‍යාපෘති අංකය : 03-2 සාමාන්‍ය පරිපාලනය හා ආයතනික සේවා අමාත්‍යංශ කාර්යාලය</t>
  </si>
  <si>
    <t>පරීක්ෂා කලේ : ........................</t>
  </si>
  <si>
    <t>සකස් කලේ : .........................</t>
  </si>
  <si>
    <t>ව්‍යාපෘති අංකය : 95-4 හැඩගැස්වීම හා පුනරුත්ථාපනය</t>
  </si>
  <si>
    <t xml:space="preserve">ව්‍යාපෘති අංකය : 95-6 රිදියගම නිවර්තන නිවාසය </t>
  </si>
  <si>
    <t>ලේකම්/දෙපාර්තමේන්තු ප්‍රධානී: ………………………….</t>
  </si>
  <si>
    <t xml:space="preserve">ව්‍යාපෘති අංකය : 44-3 කෘෂිකර්ම පුහුණු හා අධ්‍යාපන </t>
  </si>
  <si>
    <t xml:space="preserve"> 2022 සත්‍ය වියදම</t>
  </si>
  <si>
    <t>අනුමත ප්‍රතිපාදනය</t>
  </si>
  <si>
    <t>අනු අංකය</t>
  </si>
  <si>
    <t xml:space="preserve">සෞඛ්‍ය සේවා දෙපාර්තමේන්තුව    </t>
  </si>
  <si>
    <t xml:space="preserve">අංශය </t>
  </si>
  <si>
    <t>වැය ශීර්ෂය</t>
  </si>
  <si>
    <t>2022 ඇස්තමේන්තුව (සංශෝධිත)</t>
  </si>
  <si>
    <t xml:space="preserve">2023 ඇස්තමේන්තුව </t>
  </si>
  <si>
    <t>2023.10.31 දිනට සත්‍ය වියදම</t>
  </si>
  <si>
    <t xml:space="preserve">2024 ඇස්තමේන්තුව </t>
  </si>
  <si>
    <t xml:space="preserve">නිතිය හා සාමය </t>
  </si>
  <si>
    <t>304-3-2-0-2004</t>
  </si>
  <si>
    <t>ද.ප. සංවර්ධන අධිකාරිය</t>
  </si>
  <si>
    <t>304-3-2-0-2201</t>
  </si>
  <si>
    <t xml:space="preserve">පාසල් ලී බඩු අලුත්වැඩියා </t>
  </si>
  <si>
    <t>308-3-2-1-2005</t>
  </si>
  <si>
    <t xml:space="preserve">මාධ්‍ය සංවර්ධන </t>
  </si>
  <si>
    <t>308-3-2-2-2004</t>
  </si>
  <si>
    <t xml:space="preserve">ජලසම්පාදන හා  ජලාපවහන </t>
  </si>
  <si>
    <t>314-3-2-6-2004</t>
  </si>
  <si>
    <t xml:space="preserve">ආහාර සැපයුම් හා බෙදාහැරීම් </t>
  </si>
  <si>
    <t>314-3-2-5-2004</t>
  </si>
  <si>
    <t>වෙළඳ</t>
  </si>
  <si>
    <t>314-3-2-4-2004</t>
  </si>
  <si>
    <t>තරුණ කටයුතු</t>
  </si>
  <si>
    <t>318-3-2-4-2005</t>
  </si>
  <si>
    <t>කාන්තා කටයුතු</t>
  </si>
  <si>
    <t>318-3-2-5-2004</t>
  </si>
  <si>
    <t xml:space="preserve">ගෘහ ආර්ථික ප්‍රවර්ධන </t>
  </si>
  <si>
    <t>318-3-2-2-2004</t>
  </si>
  <si>
    <t>මිනිස් බල හා රැකී රක්ෂා</t>
  </si>
  <si>
    <t>318-3-2-5-2005</t>
  </si>
  <si>
    <t>පරිසර</t>
  </si>
  <si>
    <t>311-3-2-3-2005</t>
  </si>
  <si>
    <t>කාර්මික සංවර්ධන අධිකාරිය</t>
  </si>
  <si>
    <t>311-3-2-3-2004</t>
  </si>
  <si>
    <t xml:space="preserve">සෞඛ්‍ය </t>
  </si>
  <si>
    <t>304-3-2-1-2502</t>
  </si>
  <si>
    <t xml:space="preserve">දේශීය වෛද්‍ය </t>
  </si>
  <si>
    <t>304-3-2-3-2502</t>
  </si>
  <si>
    <t xml:space="preserve">ඝන අපද්‍රව්‍ය කළමනාකරණය </t>
  </si>
  <si>
    <t>304-3-2-4-2502</t>
  </si>
  <si>
    <t xml:space="preserve">පළාත් පාලන වෙනත් සේවා </t>
  </si>
  <si>
    <t>304-3-2-5-2502</t>
  </si>
  <si>
    <t>පළාත් පාලන මාර්ග</t>
  </si>
  <si>
    <t>304-3-2-6-2502</t>
  </si>
  <si>
    <t xml:space="preserve">පූර්ව ළමාවිය සංවර්ධනය </t>
  </si>
  <si>
    <t>304-3-2-7-2502</t>
  </si>
  <si>
    <t xml:space="preserve">ප්‍රජා ජල සම්පාදනය </t>
  </si>
  <si>
    <t>304-3-2-9-2502</t>
  </si>
  <si>
    <t xml:space="preserve">සංචාරක </t>
  </si>
  <si>
    <t>304-3-2-11-2502</t>
  </si>
  <si>
    <t xml:space="preserve">මගී ප්‍රවාහන </t>
  </si>
  <si>
    <t>304-3-2-12-2502</t>
  </si>
  <si>
    <t xml:space="preserve">ඉඩම් සංවර්ධන </t>
  </si>
  <si>
    <t>308-3-2-1-2502</t>
  </si>
  <si>
    <t xml:space="preserve">අධ්‍යාපන  සංවර්ධන </t>
  </si>
  <si>
    <t>308-3-2-2-2502</t>
  </si>
  <si>
    <t>මාර්ග සංවර්ධන</t>
  </si>
  <si>
    <t>308-50-3-1-2502</t>
  </si>
  <si>
    <t xml:space="preserve">ධීවර </t>
  </si>
  <si>
    <t>311-3-2-1-2502</t>
  </si>
  <si>
    <t xml:space="preserve">විදුලිබල </t>
  </si>
  <si>
    <t>311-3-2-3-2502</t>
  </si>
  <si>
    <t>පශු සම්පත්  සංවර්ධන</t>
  </si>
  <si>
    <t>311-3-2-4-2502</t>
  </si>
  <si>
    <t>කුඩා කර්මාන්ත  සංවර්ධන</t>
  </si>
  <si>
    <t>311-3-2-5-2502</t>
  </si>
  <si>
    <t xml:space="preserve">ග්‍රාමීය යටිතල පහසුකම් </t>
  </si>
  <si>
    <t>311-3-2-6-2502</t>
  </si>
  <si>
    <t>කෘෂිකර්ම  සංවර්ධන</t>
  </si>
  <si>
    <t>314-3-2-1-2502</t>
  </si>
  <si>
    <t xml:space="preserve">වාරිමාර්ග </t>
  </si>
  <si>
    <t>314-3-2-3-2502</t>
  </si>
  <si>
    <t xml:space="preserve">සමුපකාර </t>
  </si>
  <si>
    <t>314-3-2-4-2502</t>
  </si>
  <si>
    <t xml:space="preserve">සමාජ සේවා </t>
  </si>
  <si>
    <t>318-3-2-1-2502</t>
  </si>
  <si>
    <t xml:space="preserve">පරිවාස හා  ළමා රක්ෂක සේවා </t>
  </si>
  <si>
    <t>318-3-2-2-2502</t>
  </si>
  <si>
    <t>නිවාස සංවර්ධන</t>
  </si>
  <si>
    <t>318-3-2-4-2502</t>
  </si>
  <si>
    <t>ක්‍රීඩා සංවර්ධන</t>
  </si>
  <si>
    <t>318-3-2-5-2502</t>
  </si>
  <si>
    <t xml:space="preserve">ග්‍රාම සංවර්ධන </t>
  </si>
  <si>
    <t>318-3-2-6-2502</t>
  </si>
  <si>
    <t xml:space="preserve">සංස්කෘතික හා කලා කටයුතු </t>
  </si>
  <si>
    <t>318-3-2-7-2502</t>
  </si>
  <si>
    <t xml:space="preserve">විශේෂ අවශ්‍යතා සහිත ගම්මාන  සඳහා ප්‍රදාන  </t>
  </si>
  <si>
    <t>2022 ඇස්තමේන්තුව</t>
  </si>
  <si>
    <t>අධ්‍යාපන නවීකරණ ව්‍යාපාතිය (GEM)</t>
  </si>
  <si>
    <t>308-3-2-4-2502</t>
  </si>
  <si>
    <t>304-3-2-2-2502</t>
  </si>
  <si>
    <t>සුහුරු පංති කාමර (SMART CLASS ROOM)</t>
  </si>
  <si>
    <t>304-3-2-2-2005</t>
  </si>
  <si>
    <t>304-3-2-4-2005</t>
  </si>
  <si>
    <t>304-3-2-9-2005</t>
  </si>
  <si>
    <t>304-3-2-3-2005</t>
  </si>
  <si>
    <t>308-3-2-1-2004</t>
  </si>
  <si>
    <t>314-3-2-1-2004</t>
  </si>
  <si>
    <t>314-3-2-2-2004</t>
  </si>
  <si>
    <t>318-3-2-2-2005</t>
  </si>
  <si>
    <t>318-3-2-3-2005</t>
  </si>
  <si>
    <t>318-3-2-1-2004</t>
  </si>
  <si>
    <t>318-3-2-3-2004</t>
  </si>
  <si>
    <t>318-3-2-1-2005</t>
  </si>
  <si>
    <t>318-3-2-4-2004</t>
  </si>
  <si>
    <t>311-3-2-1-2004</t>
  </si>
  <si>
    <t>311-3-2-2-2004</t>
  </si>
  <si>
    <t>311-3-2-1-2005</t>
  </si>
  <si>
    <t>311-3-2-2-2005</t>
  </si>
  <si>
    <t>311-3-2-4-2005</t>
  </si>
  <si>
    <t>මුළු  ප්‍රාග්ධන ප්‍රදාන</t>
  </si>
  <si>
    <t>උපමාන පාදක ප්‍රදාන (CBG) -2024</t>
  </si>
  <si>
    <t>පළාත් නිශ්චිත සංවර්ධන ප්‍රදාන (PSDG ) -2024</t>
  </si>
  <si>
    <t>විදේශ ආධාර (FP) -2024</t>
  </si>
  <si>
    <t>වෙනත් ව්‍යාපෘති (නම්‍යශීලී)</t>
  </si>
  <si>
    <t>320-3-5-5-2502</t>
  </si>
  <si>
    <t>විශේෂ සංවර්ධන ව්‍යාපෘති සඳහා ප්‍රදාන</t>
  </si>
  <si>
    <t>විදේශ ආධාර (FP)</t>
  </si>
  <si>
    <t>උපමාන පාදක ප්‍රදාන (CBG)</t>
  </si>
  <si>
    <t>පළාත් නිශ්චිත සංවර්ධන ප්‍රදාන (PSDG )</t>
  </si>
  <si>
    <t xml:space="preserve"> මුළු ප්‍රාග්ධනය</t>
  </si>
  <si>
    <t>වෙනත්(වෘත්තීය පුහුණුව)</t>
  </si>
  <si>
    <t>ප්‍රාථමික සෞඛ්‍ය සංවර්ධන කටයුතු (PSSP/WB)</t>
  </si>
  <si>
    <t>ප්‍රාග්ධන ඇස්තමේන්තු -2025</t>
  </si>
  <si>
    <t>2025 වර්ෂය සදහා ඉල්ලීම</t>
  </si>
  <si>
    <t>2024 ඇස්තමේන්තුව</t>
  </si>
  <si>
    <t>මාර්තු 31 දක්වා වියදම</t>
  </si>
  <si>
    <t>ශීර්ෂ අනුව අනෙකුත් ප්‍රාග්ධන වියදම් ඇස්තමේන්තු සාරාංශය-2025</t>
  </si>
  <si>
    <t>2023 ඇස්තමේන්තුව</t>
  </si>
  <si>
    <t>2023 සත්‍ය වියදම</t>
  </si>
  <si>
    <t xml:space="preserve">දකුණු පළාත් සැලසුම් ලේකම් කාර්යාලය                                                                          </t>
  </si>
  <si>
    <t>2025 වර්ෂය සඳහා ප්‍රාග්ධන අවශ්‍යතා ඉල්ලීමවලට අදාළ විස්තරය</t>
  </si>
  <si>
    <t>විස්තරය</t>
  </si>
  <si>
    <t>එකක මිල</t>
  </si>
  <si>
    <t>වටිනාකම</t>
  </si>
  <si>
    <t>ප්‍රමාණය</t>
  </si>
  <si>
    <t>ඉදිකිරීම් විස්තරය</t>
  </si>
  <si>
    <t xml:space="preserve">ඇස්තමේන්තු මුදල </t>
  </si>
  <si>
    <t>වැය විෂය- 2102</t>
  </si>
  <si>
    <t>වැය විෂය- 2001</t>
  </si>
  <si>
    <t>වෙනත් කරුණු</t>
  </si>
  <si>
    <t>*2001 වැය විෂය හැර අනෙකුත් ප්‍රාග්ධන වැය විෂයන් සඳහා ද ඉහත ආකෘතිය අනුව ඉදිරිපත් කරන්න.</t>
  </si>
  <si>
    <t>*සියලුම ප්‍රාග්ධන අවශ්‍යතා ඉල්ලීමවලට අදාළ විස්තර මෙහි ඇතුළත් Details sheet ​ සම්පූර්ණ කර අපවෙත යොමු කරන මෙන් කාරුණිකව දන්වමි.</t>
  </si>
  <si>
    <t>*සියලුම ප්‍රාග්ධන අවශ්‍යතා ඉල්ලීමවලට අදාළ විස්තර මෙහි ඇතුළත් Details sheet ​ සම්පූර්ණ කර අපවෙත යොමු කරන මෙන් කාරුණිකව  දන්වමි.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</si>
</sst>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0_);\-#,##0.00"/>
    <numFmt numFmtId="167" formatCode="#,##0_);\-#,##0"/>
    <numFmt numFmtId="168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Iskoola Pota"/>
      <family val="2"/>
    </font>
    <font>
      <b/>
      <sz val="12"/>
      <name val="Iskoola Pota"/>
      <family val="2"/>
    </font>
    <font>
      <sz val="10"/>
      <name val="Iskoola Pota"/>
      <family val="2"/>
    </font>
    <font>
      <sz val="8.9"/>
      <color indexed="8"/>
      <name val="Tahoma"/>
      <family val="2"/>
    </font>
    <font>
      <sz val="11"/>
      <color theme="1"/>
      <name val="Iskoola Pota"/>
      <family val="2"/>
    </font>
    <font>
      <sz val="10"/>
      <color theme="1"/>
      <name val="Iskoola Pota"/>
      <family val="2"/>
    </font>
    <font>
      <b/>
      <sz val="11"/>
      <name val="Iskoola Pota"/>
      <family val="2"/>
    </font>
    <font>
      <b/>
      <sz val="11"/>
      <color theme="1"/>
      <name val="Iskoola Pota"/>
      <family val="2"/>
    </font>
    <font>
      <sz val="12"/>
      <color theme="1"/>
      <name val="Iskoola Pota"/>
      <family val="2"/>
    </font>
    <font>
      <b/>
      <sz val="12"/>
      <color theme="1"/>
      <name val="Iskoola Pota"/>
      <family val="2"/>
    </font>
    <font>
      <b/>
      <sz val="14"/>
      <name val="Iskoola Pota"/>
      <family val="2"/>
    </font>
    <font>
      <b/>
      <sz val="12"/>
      <color theme="1"/>
      <name val="Calibri"/>
      <family val="2"/>
      <scheme val="minor"/>
    </font>
    <font>
      <sz val="9.9499999999999993"/>
      <color indexed="8"/>
      <name val="Tahoma"/>
      <family val="2"/>
    </font>
    <font>
      <sz val="12"/>
      <color theme="1"/>
      <name val="Calibri"/>
      <family val="2"/>
      <scheme val="minor"/>
    </font>
    <font>
      <sz val="14"/>
      <color theme="1"/>
      <name val="Iskoola Pota"/>
      <family val="2"/>
    </font>
    <font>
      <b/>
      <sz val="14"/>
      <color theme="1"/>
      <name val="Iskoola Pota"/>
      <family val="2"/>
    </font>
    <font>
      <sz val="8.9"/>
      <color indexed="8"/>
      <name val="Iskoola Pota"/>
      <family val="2"/>
    </font>
    <font>
      <sz val="12"/>
      <name val="Iskoola Pota"/>
      <family val="2"/>
    </font>
    <font>
      <sz val="11"/>
      <color theme="0"/>
      <name val="Iskoola Pota"/>
      <family val="2"/>
    </font>
    <font>
      <b/>
      <sz val="16"/>
      <name val="Iskoola Pota"/>
      <family val="2"/>
    </font>
    <font>
      <sz val="11"/>
      <color indexed="8"/>
      <name val="Tahoma"/>
      <family val="2"/>
    </font>
    <font>
      <sz val="8.9"/>
      <color indexed="8"/>
      <name val="Tahoma"/>
      <family val="2"/>
    </font>
    <font>
      <sz val="11"/>
      <color indexed="8"/>
      <name val="Iskoola Pota"/>
      <family val="2"/>
    </font>
    <font>
      <b/>
      <u/>
      <sz val="16"/>
      <color theme="1"/>
      <name val="Calibri"/>
      <family val="2"/>
      <scheme val="minor"/>
    </font>
    <font>
      <sz val="8.9"/>
      <color indexed="8"/>
      <name val="Tahoma"/>
      <family val="2"/>
    </font>
    <font>
      <b/>
      <sz val="12"/>
      <name val="Iskoola Pota"/>
      <family val="2"/>
    </font>
    <font>
      <b/>
      <sz val="11"/>
      <name val="Iskoola Pota"/>
      <family val="2"/>
    </font>
    <font>
      <sz val="11"/>
      <color rgb="FFFF0000"/>
      <name val="Calibri"/>
      <family val="2"/>
      <scheme val="minor"/>
    </font>
    <font>
      <b/>
      <sz val="12"/>
      <color rgb="FFFF0000"/>
      <name val="Iskoola Pota"/>
      <family val="2"/>
    </font>
    <font>
      <b/>
      <u/>
      <sz val="11"/>
      <color theme="1"/>
      <name val="Iskoola Pota"/>
    </font>
    <font>
      <b/>
      <sz val="11"/>
      <color theme="1"/>
      <name val="Iskoola Pota"/>
    </font>
    <font>
      <b/>
      <u/>
      <sz val="12"/>
      <color theme="1"/>
      <name val="Calibri"/>
      <family val="2"/>
      <scheme val="minor"/>
    </font>
    <font>
      <sz val="11"/>
      <color rgb="FFFF0000"/>
      <name val="Iskoola Pota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2">
    <xf numFmtId="0" fontId="0" fillId="0" borderId="0" xfId="0"/>
    <xf numFmtId="0" fontId="3" fillId="0" borderId="0" xfId="0" applyFont="1" applyFill="1"/>
    <xf numFmtId="165" fontId="3" fillId="0" borderId="0" xfId="1" applyNumberFormat="1" applyFont="1" applyFill="1"/>
    <xf numFmtId="165" fontId="4" fillId="0" borderId="1" xfId="1" applyNumberFormat="1" applyFont="1" applyFill="1" applyBorder="1"/>
    <xf numFmtId="165" fontId="5" fillId="0" borderId="2" xfId="1" applyNumberFormat="1" applyFont="1" applyFill="1" applyBorder="1"/>
    <xf numFmtId="165" fontId="5" fillId="0" borderId="1" xfId="1" applyNumberFormat="1" applyFont="1" applyFill="1" applyBorder="1"/>
    <xf numFmtId="0" fontId="4" fillId="0" borderId="1" xfId="0" applyFont="1" applyFill="1" applyBorder="1"/>
    <xf numFmtId="0" fontId="3" fillId="0" borderId="2" xfId="0" applyFont="1" applyFill="1" applyBorder="1"/>
    <xf numFmtId="165" fontId="5" fillId="0" borderId="3" xfId="1" applyNumberFormat="1" applyFont="1" applyFill="1" applyBorder="1"/>
    <xf numFmtId="0" fontId="3" fillId="0" borderId="3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/>
    <xf numFmtId="165" fontId="8" fillId="0" borderId="3" xfId="1" applyNumberFormat="1" applyFont="1" applyFill="1" applyBorder="1"/>
    <xf numFmtId="0" fontId="9" fillId="0" borderId="0" xfId="0" applyFont="1" applyFill="1"/>
    <xf numFmtId="0" fontId="7" fillId="0" borderId="5" xfId="0" applyFont="1" applyFill="1" applyBorder="1"/>
    <xf numFmtId="165" fontId="8" fillId="0" borderId="2" xfId="1" applyNumberFormat="1" applyFont="1" applyFill="1" applyBorder="1"/>
    <xf numFmtId="0" fontId="0" fillId="0" borderId="4" xfId="0" applyFont="1" applyFill="1" applyBorder="1"/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Fill="1"/>
    <xf numFmtId="0" fontId="4" fillId="0" borderId="0" xfId="0" applyFont="1" applyFill="1"/>
    <xf numFmtId="0" fontId="10" fillId="0" borderId="0" xfId="0" applyFont="1" applyFill="1"/>
    <xf numFmtId="0" fontId="7" fillId="0" borderId="0" xfId="0" applyFont="1" applyFill="1"/>
    <xf numFmtId="165" fontId="7" fillId="0" borderId="0" xfId="1" applyNumberFormat="1" applyFont="1" applyFill="1"/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65" fontId="7" fillId="0" borderId="0" xfId="1" applyNumberFormat="1" applyFont="1" applyFill="1" applyBorder="1"/>
    <xf numFmtId="165" fontId="10" fillId="0" borderId="0" xfId="1" applyNumberFormat="1" applyFont="1" applyFill="1" applyBorder="1"/>
    <xf numFmtId="165" fontId="2" fillId="0" borderId="0" xfId="1" applyNumberFormat="1" applyFont="1" applyFill="1" applyBorder="1"/>
    <xf numFmtId="0" fontId="0" fillId="0" borderId="0" xfId="0" applyFill="1" applyAlignment="1">
      <alignment horizontal="left"/>
    </xf>
    <xf numFmtId="165" fontId="12" fillId="0" borderId="0" xfId="1" applyNumberFormat="1" applyFont="1" applyFill="1" applyBorder="1" applyAlignment="1">
      <alignment horizontal="center"/>
    </xf>
    <xf numFmtId="165" fontId="12" fillId="0" borderId="0" xfId="1" applyNumberFormat="1" applyFont="1" applyFill="1" applyBorder="1"/>
    <xf numFmtId="0" fontId="12" fillId="0" borderId="0" xfId="0" applyFont="1" applyFill="1" applyBorder="1"/>
    <xf numFmtId="165" fontId="4" fillId="0" borderId="0" xfId="1" applyNumberFormat="1" applyFont="1" applyFill="1" applyBorder="1"/>
    <xf numFmtId="165" fontId="5" fillId="0" borderId="0" xfId="1" applyNumberFormat="1" applyFont="1" applyFill="1" applyBorder="1"/>
    <xf numFmtId="0" fontId="4" fillId="0" borderId="0" xfId="0" applyFont="1" applyFill="1" applyBorder="1"/>
    <xf numFmtId="165" fontId="3" fillId="0" borderId="3" xfId="1" applyNumberFormat="1" applyFont="1" applyFill="1" applyBorder="1"/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13" fillId="0" borderId="0" xfId="0" applyFont="1" applyFill="1"/>
    <xf numFmtId="0" fontId="0" fillId="0" borderId="0" xfId="0" applyFill="1" applyAlignment="1"/>
    <xf numFmtId="0" fontId="0" fillId="0" borderId="0" xfId="0" applyFill="1"/>
    <xf numFmtId="165" fontId="3" fillId="0" borderId="2" xfId="1" applyNumberFormat="1" applyFont="1" applyFill="1" applyBorder="1"/>
    <xf numFmtId="166" fontId="6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/>
    <xf numFmtId="165" fontId="0" fillId="0" borderId="2" xfId="1" applyNumberFormat="1" applyFont="1" applyFill="1" applyBorder="1"/>
    <xf numFmtId="165" fontId="0" fillId="0" borderId="3" xfId="1" applyNumberFormat="1" applyFont="1" applyFill="1" applyBorder="1"/>
    <xf numFmtId="166" fontId="6" fillId="0" borderId="3" xfId="0" applyNumberFormat="1" applyFont="1" applyFill="1" applyBorder="1" applyAlignment="1">
      <alignment horizontal="right" vertical="center"/>
    </xf>
    <xf numFmtId="165" fontId="0" fillId="0" borderId="3" xfId="1" applyNumberFormat="1" applyFont="1" applyFill="1" applyBorder="1" applyAlignment="1">
      <alignment horizontal="left" wrapText="1"/>
    </xf>
    <xf numFmtId="165" fontId="3" fillId="0" borderId="6" xfId="1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/>
    <xf numFmtId="165" fontId="7" fillId="0" borderId="2" xfId="1" applyNumberFormat="1" applyFont="1" applyFill="1" applyBorder="1"/>
    <xf numFmtId="0" fontId="0" fillId="0" borderId="5" xfId="0" applyFont="1" applyFill="1" applyBorder="1"/>
    <xf numFmtId="164" fontId="3" fillId="0" borderId="2" xfId="1" applyFont="1" applyFill="1" applyBorder="1"/>
    <xf numFmtId="0" fontId="7" fillId="0" borderId="4" xfId="0" applyFont="1" applyFill="1" applyBorder="1" applyAlignment="1">
      <alignment wrapText="1"/>
    </xf>
    <xf numFmtId="0" fontId="12" fillId="0" borderId="0" xfId="0" applyFont="1" applyFill="1"/>
    <xf numFmtId="165" fontId="14" fillId="0" borderId="0" xfId="1" applyNumberFormat="1" applyFont="1" applyFill="1" applyBorder="1"/>
    <xf numFmtId="0" fontId="7" fillId="0" borderId="4" xfId="0" applyFont="1" applyFill="1" applyBorder="1" applyAlignment="1"/>
    <xf numFmtId="0" fontId="5" fillId="2" borderId="3" xfId="0" applyFont="1" applyFill="1" applyBorder="1" applyAlignment="1">
      <alignment horizontal="center" vertical="top" wrapText="1"/>
    </xf>
    <xf numFmtId="0" fontId="7" fillId="0" borderId="12" xfId="0" applyFont="1" applyFill="1" applyBorder="1"/>
    <xf numFmtId="1" fontId="6" fillId="0" borderId="2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/>
    </xf>
    <xf numFmtId="165" fontId="3" fillId="0" borderId="6" xfId="1" applyNumberFormat="1" applyFont="1" applyFill="1" applyBorder="1"/>
    <xf numFmtId="165" fontId="3" fillId="0" borderId="2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165" fontId="7" fillId="0" borderId="3" xfId="1" applyNumberFormat="1" applyFont="1" applyFill="1" applyBorder="1"/>
    <xf numFmtId="0" fontId="5" fillId="0" borderId="2" xfId="0" applyFont="1" applyFill="1" applyBorder="1"/>
    <xf numFmtId="0" fontId="5" fillId="0" borderId="13" xfId="0" applyFont="1" applyFill="1" applyBorder="1" applyAlignment="1">
      <alignment horizontal="center" vertical="center" wrapText="1"/>
    </xf>
    <xf numFmtId="0" fontId="17" fillId="0" borderId="0" xfId="0" applyFont="1" applyFill="1"/>
    <xf numFmtId="1" fontId="6" fillId="0" borderId="3" xfId="0" applyNumberFormat="1" applyFont="1" applyFill="1" applyBorder="1" applyAlignment="1">
      <alignment horizontal="right" vertical="center"/>
    </xf>
    <xf numFmtId="0" fontId="4" fillId="0" borderId="2" xfId="0" applyFont="1" applyFill="1" applyBorder="1"/>
    <xf numFmtId="165" fontId="3" fillId="0" borderId="4" xfId="1" applyNumberFormat="1" applyFont="1" applyFill="1" applyBorder="1"/>
    <xf numFmtId="165" fontId="3" fillId="0" borderId="11" xfId="1" applyNumberFormat="1" applyFont="1" applyFill="1" applyBorder="1"/>
    <xf numFmtId="165" fontId="4" fillId="0" borderId="2" xfId="1" applyNumberFormat="1" applyFont="1" applyFill="1" applyBorder="1"/>
    <xf numFmtId="165" fontId="5" fillId="0" borderId="6" xfId="1" applyNumberFormat="1" applyFont="1" applyFill="1" applyBorder="1"/>
    <xf numFmtId="0" fontId="5" fillId="0" borderId="6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7" fillId="0" borderId="11" xfId="0" applyFont="1" applyFill="1" applyBorder="1"/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6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vertical="center"/>
    </xf>
    <xf numFmtId="165" fontId="15" fillId="0" borderId="2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/>
    <xf numFmtId="165" fontId="3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left"/>
    </xf>
    <xf numFmtId="165" fontId="12" fillId="0" borderId="0" xfId="1" applyNumberFormat="1" applyFont="1" applyFill="1" applyBorder="1" applyAlignment="1">
      <alignment horizontal="left"/>
    </xf>
    <xf numFmtId="165" fontId="4" fillId="0" borderId="14" xfId="1" applyNumberFormat="1" applyFont="1" applyFill="1" applyBorder="1"/>
    <xf numFmtId="0" fontId="4" fillId="0" borderId="14" xfId="0" applyFont="1" applyFill="1" applyBorder="1"/>
    <xf numFmtId="165" fontId="3" fillId="0" borderId="0" xfId="0" applyNumberFormat="1" applyFont="1" applyFill="1" applyBorder="1"/>
    <xf numFmtId="165" fontId="9" fillId="0" borderId="0" xfId="0" applyNumberFormat="1" applyFont="1" applyFill="1" applyBorder="1"/>
    <xf numFmtId="165" fontId="3" fillId="0" borderId="13" xfId="1" applyNumberFormat="1" applyFont="1" applyFill="1" applyBorder="1"/>
    <xf numFmtId="1" fontId="3" fillId="0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0" fontId="21" fillId="0" borderId="0" xfId="0" applyFont="1" applyFill="1"/>
    <xf numFmtId="0" fontId="13" fillId="0" borderId="0" xfId="0" applyFont="1" applyFill="1" applyBorder="1"/>
    <xf numFmtId="165" fontId="13" fillId="0" borderId="0" xfId="0" applyNumberFormat="1" applyFont="1" applyFill="1"/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164" fontId="0" fillId="0" borderId="0" xfId="1" applyFont="1"/>
    <xf numFmtId="164" fontId="0" fillId="0" borderId="0" xfId="1" applyFont="1" applyBorder="1"/>
    <xf numFmtId="165" fontId="20" fillId="0" borderId="2" xfId="1" applyNumberFormat="1" applyFont="1" applyFill="1" applyBorder="1"/>
    <xf numFmtId="165" fontId="5" fillId="0" borderId="2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wrapText="1"/>
    </xf>
    <xf numFmtId="0" fontId="0" fillId="0" borderId="3" xfId="0" applyFill="1" applyBorder="1"/>
    <xf numFmtId="0" fontId="5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65" fontId="5" fillId="0" borderId="6" xfId="1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left"/>
    </xf>
    <xf numFmtId="0" fontId="0" fillId="0" borderId="4" xfId="0" applyFill="1" applyBorder="1"/>
    <xf numFmtId="164" fontId="0" fillId="0" borderId="0" xfId="1" applyFont="1" applyFill="1"/>
    <xf numFmtId="165" fontId="3" fillId="0" borderId="2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/>
    <xf numFmtId="0" fontId="20" fillId="0" borderId="2" xfId="0" applyFont="1" applyFill="1" applyBorder="1" applyAlignment="1">
      <alignment horizontal="center" vertical="center"/>
    </xf>
    <xf numFmtId="165" fontId="20" fillId="0" borderId="2" xfId="1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167" fontId="19" fillId="0" borderId="2" xfId="0" applyNumberFormat="1" applyFont="1" applyFill="1" applyBorder="1" applyAlignment="1">
      <alignment horizontal="right" vertical="center"/>
    </xf>
    <xf numFmtId="164" fontId="3" fillId="0" borderId="2" xfId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/>
    </xf>
    <xf numFmtId="3" fontId="23" fillId="0" borderId="2" xfId="0" applyNumberFormat="1" applyFont="1" applyFill="1" applyBorder="1" applyAlignment="1">
      <alignment horizontal="right" vertical="center"/>
    </xf>
    <xf numFmtId="166" fontId="23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165" fontId="3" fillId="0" borderId="2" xfId="0" applyNumberFormat="1" applyFont="1" applyFill="1" applyBorder="1"/>
    <xf numFmtId="165" fontId="15" fillId="0" borderId="2" xfId="0" applyNumberFormat="1" applyFont="1" applyFill="1" applyBorder="1" applyAlignment="1">
      <alignment horizontal="right" vertical="center"/>
    </xf>
    <xf numFmtId="0" fontId="0" fillId="0" borderId="2" xfId="0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0" fillId="0" borderId="2" xfId="1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3" fillId="0" borderId="13" xfId="1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9" fillId="0" borderId="1" xfId="1" applyNumberFormat="1" applyFont="1" applyFill="1" applyBorder="1"/>
    <xf numFmtId="164" fontId="3" fillId="0" borderId="2" xfId="1" applyFont="1" applyFill="1" applyBorder="1" applyAlignment="1">
      <alignment vertical="center"/>
    </xf>
    <xf numFmtId="165" fontId="3" fillId="0" borderId="2" xfId="1" applyNumberFormat="1" applyFont="1" applyFill="1" applyBorder="1" applyAlignment="1">
      <alignment wrapText="1"/>
    </xf>
    <xf numFmtId="165" fontId="3" fillId="0" borderId="2" xfId="1" applyNumberFormat="1" applyFont="1" applyFill="1" applyBorder="1" applyAlignment="1"/>
    <xf numFmtId="165" fontId="3" fillId="0" borderId="3" xfId="1" applyNumberFormat="1" applyFont="1" applyFill="1" applyBorder="1" applyAlignment="1"/>
    <xf numFmtId="0" fontId="5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3" fillId="0" borderId="3" xfId="0" applyFont="1" applyFill="1" applyBorder="1" applyAlignment="1">
      <alignment horizontal="center" vertical="top" wrapText="1"/>
    </xf>
    <xf numFmtId="165" fontId="3" fillId="0" borderId="3" xfId="1" applyNumberFormat="1" applyFont="1" applyFill="1" applyBorder="1" applyAlignment="1">
      <alignment horizontal="right"/>
    </xf>
    <xf numFmtId="164" fontId="3" fillId="0" borderId="6" xfId="1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2" xfId="0" applyFont="1" applyBorder="1"/>
    <xf numFmtId="0" fontId="14" fillId="0" borderId="2" xfId="0" applyFont="1" applyBorder="1"/>
    <xf numFmtId="0" fontId="2" fillId="0" borderId="2" xfId="0" applyFont="1" applyBorder="1" applyAlignment="1">
      <alignment vertical="center"/>
    </xf>
    <xf numFmtId="165" fontId="2" fillId="0" borderId="15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0" fillId="0" borderId="0" xfId="1" applyNumberFormat="1" applyFont="1"/>
    <xf numFmtId="168" fontId="0" fillId="0" borderId="2" xfId="1" applyNumberFormat="1" applyFont="1" applyBorder="1"/>
    <xf numFmtId="168" fontId="3" fillId="0" borderId="2" xfId="1" applyNumberFormat="1" applyFont="1" applyFill="1" applyBorder="1"/>
    <xf numFmtId="168" fontId="0" fillId="3" borderId="2" xfId="1" applyNumberFormat="1" applyFont="1" applyFill="1" applyBorder="1"/>
    <xf numFmtId="165" fontId="0" fillId="0" borderId="2" xfId="1" applyNumberFormat="1" applyFont="1" applyBorder="1"/>
    <xf numFmtId="165" fontId="2" fillId="0" borderId="0" xfId="0" applyNumberFormat="1" applyFont="1" applyBorder="1"/>
    <xf numFmtId="165" fontId="12" fillId="0" borderId="0" xfId="1" applyNumberFormat="1" applyFont="1" applyFill="1" applyBorder="1" applyAlignment="1">
      <alignment horizontal="left"/>
    </xf>
    <xf numFmtId="165" fontId="3" fillId="0" borderId="2" xfId="1" applyNumberFormat="1" applyFont="1" applyFill="1" applyBorder="1" applyAlignment="1">
      <alignment horizontal="center" vertical="center" wrapText="1"/>
    </xf>
    <xf numFmtId="167" fontId="25" fillId="0" borderId="2" xfId="0" applyNumberFormat="1" applyFont="1" applyFill="1" applyBorder="1" applyAlignment="1">
      <alignment horizontal="right" vertical="center"/>
    </xf>
    <xf numFmtId="167" fontId="3" fillId="0" borderId="2" xfId="1" applyNumberFormat="1" applyFont="1" applyFill="1" applyBorder="1"/>
    <xf numFmtId="165" fontId="24" fillId="0" borderId="2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/>
    </xf>
    <xf numFmtId="164" fontId="0" fillId="0" borderId="0" xfId="0" applyNumberFormat="1"/>
    <xf numFmtId="0" fontId="11" fillId="0" borderId="0" xfId="0" applyFont="1"/>
    <xf numFmtId="164" fontId="2" fillId="0" borderId="0" xfId="1" applyFont="1"/>
    <xf numFmtId="0" fontId="26" fillId="0" borderId="0" xfId="0" applyFont="1"/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3" xfId="1" applyNumberFormat="1" applyFont="1" applyFill="1" applyBorder="1" applyAlignment="1">
      <alignment horizontal="center" wrapText="1"/>
    </xf>
    <xf numFmtId="168" fontId="0" fillId="0" borderId="3" xfId="1" applyNumberFormat="1" applyFont="1" applyBorder="1"/>
    <xf numFmtId="168" fontId="0" fillId="3" borderId="3" xfId="1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65" fontId="5" fillId="0" borderId="13" xfId="1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/>
    </xf>
    <xf numFmtId="165" fontId="0" fillId="0" borderId="0" xfId="0" applyNumberFormat="1"/>
    <xf numFmtId="168" fontId="0" fillId="2" borderId="2" xfId="1" applyNumberFormat="1" applyFont="1" applyFill="1" applyBorder="1"/>
    <xf numFmtId="165" fontId="5" fillId="0" borderId="2" xfId="1" applyNumberFormat="1" applyFont="1" applyFill="1" applyBorder="1" applyAlignment="1">
      <alignment horizontal="center" wrapText="1"/>
    </xf>
    <xf numFmtId="165" fontId="14" fillId="0" borderId="1" xfId="1" applyNumberFormat="1" applyFont="1" applyBorder="1"/>
    <xf numFmtId="164" fontId="27" fillId="0" borderId="0" xfId="1" applyFont="1" applyAlignment="1">
      <alignment horizontal="right" vertical="center"/>
    </xf>
    <xf numFmtId="0" fontId="3" fillId="0" borderId="3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5" fontId="24" fillId="0" borderId="6" xfId="1" applyNumberFormat="1" applyFont="1" applyFill="1" applyBorder="1" applyAlignment="1">
      <alignment horizontal="right" vertical="center"/>
    </xf>
    <xf numFmtId="165" fontId="0" fillId="0" borderId="4" xfId="1" applyNumberFormat="1" applyFont="1" applyFill="1" applyBorder="1"/>
    <xf numFmtId="0" fontId="0" fillId="0" borderId="2" xfId="0" applyBorder="1" applyAlignment="1">
      <alignment vertical="center"/>
    </xf>
    <xf numFmtId="0" fontId="0" fillId="0" borderId="1" xfId="0" applyBorder="1"/>
    <xf numFmtId="168" fontId="16" fillId="3" borderId="3" xfId="1" applyNumberFormat="1" applyFont="1" applyFill="1" applyBorder="1"/>
    <xf numFmtId="168" fontId="16" fillId="0" borderId="2" xfId="1" applyNumberFormat="1" applyFont="1" applyBorder="1"/>
    <xf numFmtId="165" fontId="20" fillId="0" borderId="3" xfId="1" applyNumberFormat="1" applyFont="1" applyFill="1" applyBorder="1"/>
    <xf numFmtId="0" fontId="20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0" fillId="0" borderId="6" xfId="1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164" fontId="0" fillId="0" borderId="2" xfId="1" applyFont="1" applyBorder="1"/>
    <xf numFmtId="0" fontId="0" fillId="0" borderId="0" xfId="0" applyFont="1"/>
    <xf numFmtId="0" fontId="2" fillId="0" borderId="2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164" fontId="3" fillId="0" borderId="13" xfId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13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5" fontId="5" fillId="4" borderId="3" xfId="1" applyNumberFormat="1" applyFont="1" applyFill="1" applyBorder="1"/>
    <xf numFmtId="165" fontId="5" fillId="4" borderId="2" xfId="1" applyNumberFormat="1" applyFont="1" applyFill="1" applyBorder="1"/>
    <xf numFmtId="0" fontId="0" fillId="4" borderId="0" xfId="0" applyFill="1"/>
    <xf numFmtId="0" fontId="3" fillId="4" borderId="3" xfId="0" applyFont="1" applyFill="1" applyBorder="1"/>
    <xf numFmtId="0" fontId="3" fillId="4" borderId="2" xfId="0" applyFont="1" applyFill="1" applyBorder="1"/>
    <xf numFmtId="165" fontId="3" fillId="4" borderId="3" xfId="1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2" fillId="0" borderId="0" xfId="0" applyFont="1"/>
    <xf numFmtId="43" fontId="0" fillId="0" borderId="0" xfId="2" applyFont="1"/>
    <xf numFmtId="0" fontId="33" fillId="0" borderId="0" xfId="0" applyFont="1"/>
    <xf numFmtId="43" fontId="2" fillId="0" borderId="2" xfId="2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168" fontId="0" fillId="0" borderId="2" xfId="2" applyNumberFormat="1" applyFont="1" applyBorder="1"/>
    <xf numFmtId="168" fontId="0" fillId="0" borderId="0" xfId="2" applyNumberFormat="1" applyFont="1"/>
    <xf numFmtId="0" fontId="34" fillId="0" borderId="0" xfId="0" applyFont="1"/>
    <xf numFmtId="0" fontId="2" fillId="0" borderId="0" xfId="0" applyFont="1" applyBorder="1" applyAlignment="1">
      <alignment wrapText="1"/>
    </xf>
    <xf numFmtId="43" fontId="0" fillId="0" borderId="0" xfId="2" applyFont="1" applyBorder="1"/>
    <xf numFmtId="0" fontId="0" fillId="0" borderId="0" xfId="0" applyBorder="1"/>
    <xf numFmtId="168" fontId="0" fillId="0" borderId="0" xfId="2" applyNumberFormat="1" applyFont="1" applyBorder="1"/>
    <xf numFmtId="0" fontId="0" fillId="0" borderId="0" xfId="0" applyFill="1" applyBorder="1"/>
    <xf numFmtId="0" fontId="0" fillId="0" borderId="3" xfId="0" applyBorder="1"/>
    <xf numFmtId="168" fontId="0" fillId="0" borderId="3" xfId="2" applyNumberFormat="1" applyFont="1" applyBorder="1"/>
    <xf numFmtId="168" fontId="2" fillId="0" borderId="0" xfId="2" applyNumberFormat="1" applyFont="1"/>
    <xf numFmtId="0" fontId="14" fillId="0" borderId="0" xfId="0" applyFont="1" applyBorder="1"/>
    <xf numFmtId="0" fontId="16" fillId="0" borderId="0" xfId="0" applyFont="1" applyBorder="1"/>
    <xf numFmtId="168" fontId="14" fillId="0" borderId="0" xfId="2" applyNumberFormat="1" applyFont="1" applyBorder="1"/>
    <xf numFmtId="43" fontId="0" fillId="0" borderId="0" xfId="2" applyFont="1" applyFill="1" applyBorder="1"/>
    <xf numFmtId="43" fontId="0" fillId="0" borderId="0" xfId="0" applyNumberFormat="1" applyFill="1" applyBorder="1"/>
    <xf numFmtId="0" fontId="0" fillId="0" borderId="0" xfId="0" applyBorder="1" applyAlignment="1">
      <alignment horizontal="left" wrapText="1"/>
    </xf>
    <xf numFmtId="43" fontId="2" fillId="0" borderId="0" xfId="2" applyFont="1" applyFill="1" applyBorder="1" applyAlignment="1">
      <alignment wrapText="1"/>
    </xf>
    <xf numFmtId="43" fontId="0" fillId="0" borderId="0" xfId="0" applyNumberFormat="1" applyBorder="1"/>
    <xf numFmtId="168" fontId="0" fillId="0" borderId="0" xfId="2" applyNumberFormat="1" applyFont="1" applyFill="1" applyBorder="1"/>
    <xf numFmtId="43" fontId="2" fillId="0" borderId="0" xfId="2" applyFont="1" applyBorder="1"/>
    <xf numFmtId="43" fontId="2" fillId="0" borderId="0" xfId="0" applyNumberFormat="1" applyFont="1" applyBorder="1"/>
    <xf numFmtId="168" fontId="0" fillId="0" borderId="2" xfId="1" applyNumberFormat="1" applyFont="1" applyFill="1" applyBorder="1"/>
    <xf numFmtId="0" fontId="35" fillId="0" borderId="2" xfId="0" applyFont="1" applyFill="1" applyBorder="1" applyAlignment="1">
      <alignment horizontal="center" vertical="center" wrapText="1"/>
    </xf>
    <xf numFmtId="168" fontId="8" fillId="0" borderId="3" xfId="1" applyNumberFormat="1" applyFont="1" applyFill="1" applyBorder="1"/>
    <xf numFmtId="165" fontId="31" fillId="0" borderId="2" xfId="1" applyNumberFormat="1" applyFont="1" applyFill="1" applyBorder="1"/>
    <xf numFmtId="165" fontId="12" fillId="0" borderId="0" xfId="1" applyNumberFormat="1" applyFont="1" applyFill="1" applyBorder="1" applyAlignment="1"/>
    <xf numFmtId="165" fontId="14" fillId="0" borderId="15" xfId="0" applyNumberFormat="1" applyFont="1" applyFill="1" applyBorder="1" applyAlignment="1">
      <alignment horizontal="left"/>
    </xf>
    <xf numFmtId="165" fontId="0" fillId="0" borderId="6" xfId="1" applyNumberFormat="1" applyFont="1" applyFill="1" applyBorder="1"/>
    <xf numFmtId="168" fontId="0" fillId="0" borderId="2" xfId="0" applyNumberFormat="1" applyBorder="1"/>
    <xf numFmtId="168" fontId="2" fillId="0" borderId="3" xfId="2" applyNumberFormat="1" applyFont="1" applyBorder="1"/>
    <xf numFmtId="0" fontId="0" fillId="0" borderId="15" xfId="0" applyBorder="1"/>
    <xf numFmtId="168" fontId="0" fillId="0" borderId="15" xfId="2" applyNumberFormat="1" applyFont="1" applyBorder="1"/>
    <xf numFmtId="165" fontId="30" fillId="0" borderId="0" xfId="0" applyNumberFormat="1" applyFont="1"/>
    <xf numFmtId="43" fontId="2" fillId="0" borderId="2" xfId="2" applyFont="1" applyFill="1" applyBorder="1" applyAlignment="1">
      <alignment horizontal="center" vertical="center" wrapText="1"/>
    </xf>
    <xf numFmtId="0" fontId="0" fillId="0" borderId="6" xfId="0" applyBorder="1"/>
    <xf numFmtId="168" fontId="0" fillId="0" borderId="6" xfId="2" applyNumberFormat="1" applyFont="1" applyBorder="1"/>
    <xf numFmtId="0" fontId="0" fillId="0" borderId="16" xfId="0" applyBorder="1"/>
    <xf numFmtId="168" fontId="0" fillId="0" borderId="16" xfId="2" applyNumberFormat="1" applyFont="1" applyBorder="1"/>
    <xf numFmtId="165" fontId="0" fillId="0" borderId="6" xfId="1" applyNumberFormat="1" applyFont="1" applyBorder="1"/>
    <xf numFmtId="165" fontId="0" fillId="0" borderId="16" xfId="1" applyNumberFormat="1" applyFont="1" applyBorder="1"/>
    <xf numFmtId="0" fontId="0" fillId="0" borderId="6" xfId="0" applyFill="1" applyBorder="1"/>
    <xf numFmtId="168" fontId="0" fillId="0" borderId="6" xfId="0" applyNumberFormat="1" applyBorder="1"/>
    <xf numFmtId="165" fontId="0" fillId="0" borderId="6" xfId="0" applyNumberFormat="1" applyBorder="1"/>
    <xf numFmtId="0" fontId="0" fillId="0" borderId="17" xfId="0" applyBorder="1"/>
    <xf numFmtId="168" fontId="0" fillId="0" borderId="17" xfId="2" applyNumberFormat="1" applyFont="1" applyBorder="1"/>
    <xf numFmtId="168" fontId="14" fillId="0" borderId="1" xfId="2" applyNumberFormat="1" applyFont="1" applyFill="1" applyBorder="1"/>
    <xf numFmtId="168" fontId="14" fillId="0" borderId="1" xfId="2" applyNumberFormat="1" applyFont="1" applyBorder="1"/>
    <xf numFmtId="165" fontId="14" fillId="0" borderId="1" xfId="1" applyNumberFormat="1" applyFont="1" applyFill="1" applyBorder="1"/>
    <xf numFmtId="165" fontId="0" fillId="0" borderId="16" xfId="1" applyNumberFormat="1" applyFont="1" applyFill="1" applyBorder="1"/>
    <xf numFmtId="165" fontId="0" fillId="0" borderId="17" xfId="1" applyNumberFormat="1" applyFont="1" applyFill="1" applyBorder="1"/>
    <xf numFmtId="165" fontId="0" fillId="0" borderId="17" xfId="1" applyNumberFormat="1" applyFont="1" applyBorder="1"/>
    <xf numFmtId="165" fontId="0" fillId="0" borderId="3" xfId="1" applyNumberFormat="1" applyFont="1" applyBorder="1"/>
    <xf numFmtId="165" fontId="2" fillId="0" borderId="3" xfId="1" applyNumberFormat="1" applyFont="1" applyBorder="1"/>
    <xf numFmtId="168" fontId="14" fillId="0" borderId="1" xfId="0" applyNumberFormat="1" applyFont="1" applyBorder="1"/>
    <xf numFmtId="0" fontId="0" fillId="0" borderId="13" xfId="0" applyBorder="1"/>
    <xf numFmtId="165" fontId="0" fillId="0" borderId="13" xfId="1" applyNumberFormat="1" applyFont="1" applyBorder="1"/>
    <xf numFmtId="168" fontId="0" fillId="0" borderId="13" xfId="2" applyNumberFormat="1" applyFont="1" applyBorder="1"/>
    <xf numFmtId="165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5" fontId="0" fillId="0" borderId="13" xfId="1" applyNumberFormat="1" applyFont="1" applyFill="1" applyBorder="1"/>
    <xf numFmtId="168" fontId="0" fillId="0" borderId="13" xfId="2" applyNumberFormat="1" applyFont="1" applyBorder="1" applyAlignment="1">
      <alignment horizontal="center"/>
    </xf>
    <xf numFmtId="168" fontId="0" fillId="0" borderId="2" xfId="2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165" fontId="0" fillId="0" borderId="0" xfId="1" applyNumberFormat="1" applyFont="1" applyFill="1" applyBorder="1"/>
    <xf numFmtId="168" fontId="0" fillId="0" borderId="0" xfId="0" applyNumberFormat="1"/>
    <xf numFmtId="165" fontId="0" fillId="0" borderId="2" xfId="0" applyNumberFormat="1" applyBorder="1"/>
    <xf numFmtId="164" fontId="0" fillId="0" borderId="0" xfId="0" applyNumberFormat="1" applyBorder="1"/>
    <xf numFmtId="165" fontId="0" fillId="0" borderId="0" xfId="1" applyNumberFormat="1" applyFont="1" applyBorder="1"/>
    <xf numFmtId="164" fontId="30" fillId="0" borderId="0" xfId="1" applyFont="1" applyBorder="1"/>
    <xf numFmtId="164" fontId="30" fillId="0" borderId="0" xfId="1" applyFont="1" applyFill="1"/>
    <xf numFmtId="43" fontId="2" fillId="0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0" fillId="0" borderId="0" xfId="0" applyFont="1" applyFill="1"/>
    <xf numFmtId="165" fontId="14" fillId="0" borderId="15" xfId="0" applyNumberFormat="1" applyFont="1" applyFill="1" applyBorder="1"/>
    <xf numFmtId="165" fontId="14" fillId="0" borderId="15" xfId="0" applyNumberFormat="1" applyFont="1" applyFill="1" applyBorder="1" applyAlignment="1"/>
    <xf numFmtId="165" fontId="14" fillId="0" borderId="15" xfId="0" applyNumberFormat="1" applyFont="1" applyBorder="1"/>
    <xf numFmtId="0" fontId="36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65" fontId="12" fillId="0" borderId="0" xfId="1" applyNumberFormat="1" applyFont="1" applyFill="1" applyBorder="1" applyAlignment="1"/>
    <xf numFmtId="0" fontId="3" fillId="0" borderId="1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49" fontId="28" fillId="0" borderId="4" xfId="0" applyNumberFormat="1" applyFont="1" applyFill="1" applyBorder="1" applyAlignment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8" fontId="0" fillId="0" borderId="6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8" fontId="0" fillId="0" borderId="3" xfId="2" applyNumberFormat="1" applyFont="1" applyBorder="1" applyAlignment="1">
      <alignment horizontal="center"/>
    </xf>
    <xf numFmtId="168" fontId="0" fillId="0" borderId="13" xfId="2" applyNumberFormat="1" applyFont="1" applyBorder="1" applyAlignment="1">
      <alignment horizontal="center"/>
    </xf>
    <xf numFmtId="168" fontId="0" fillId="0" borderId="18" xfId="2" applyNumberFormat="1" applyFont="1" applyBorder="1" applyAlignment="1">
      <alignment horizontal="center"/>
    </xf>
    <xf numFmtId="168" fontId="0" fillId="0" borderId="19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5" xfId="0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10" zoomScaleNormal="100" workbookViewId="0">
      <selection activeCell="Q31" sqref="Q31"/>
    </sheetView>
  </sheetViews>
  <sheetFormatPr defaultRowHeight="15" x14ac:dyDescent="0.25"/>
  <cols>
    <col min="1" max="1" width="6.85546875" customWidth="1"/>
    <col min="2" max="2" width="7.28515625" customWidth="1"/>
    <col min="3" max="3" width="37" customWidth="1"/>
    <col min="4" max="6" width="17.7109375" hidden="1" customWidth="1"/>
    <col min="7" max="7" width="17.28515625" hidden="1" customWidth="1"/>
    <col min="8" max="9" width="17.28515625" customWidth="1"/>
    <col min="10" max="10" width="16.28515625" customWidth="1"/>
    <col min="11" max="12" width="15.85546875" customWidth="1"/>
    <col min="13" max="13" width="14" hidden="1" customWidth="1"/>
    <col min="14" max="14" width="15.42578125" hidden="1" customWidth="1"/>
    <col min="15" max="15" width="14.5703125" hidden="1" customWidth="1"/>
    <col min="16" max="16" width="15.28515625" hidden="1" customWidth="1"/>
    <col min="17" max="17" width="13.28515625" bestFit="1" customWidth="1"/>
    <col min="18" max="18" width="18" bestFit="1" customWidth="1"/>
    <col min="19" max="19" width="16.85546875" bestFit="1" customWidth="1"/>
  </cols>
  <sheetData>
    <row r="1" spans="1:16" ht="25.5" customHeight="1" x14ac:dyDescent="0.35">
      <c r="B1" s="194" t="s">
        <v>319</v>
      </c>
      <c r="D1" s="194"/>
      <c r="E1" s="194"/>
      <c r="F1" s="194"/>
      <c r="G1" s="194"/>
      <c r="H1" s="194"/>
      <c r="I1" s="194"/>
    </row>
    <row r="2" spans="1:16" ht="12.75" customHeight="1" x14ac:dyDescent="0.25"/>
    <row r="3" spans="1:16" ht="59.25" customHeight="1" x14ac:dyDescent="0.25">
      <c r="A3" s="270" t="s">
        <v>192</v>
      </c>
      <c r="B3" s="173" t="s">
        <v>150</v>
      </c>
      <c r="C3" s="173" t="s">
        <v>151</v>
      </c>
      <c r="D3" s="173"/>
      <c r="E3" s="173"/>
      <c r="F3" s="173"/>
      <c r="G3" s="267" t="s">
        <v>190</v>
      </c>
      <c r="H3" s="210" t="s">
        <v>320</v>
      </c>
      <c r="I3" s="389" t="s">
        <v>321</v>
      </c>
      <c r="J3" s="210" t="s">
        <v>317</v>
      </c>
      <c r="K3" s="211" t="s">
        <v>316</v>
      </c>
      <c r="L3" s="211" t="s">
        <v>191</v>
      </c>
      <c r="M3" s="270" t="s">
        <v>309</v>
      </c>
      <c r="N3" s="270" t="s">
        <v>310</v>
      </c>
      <c r="O3" s="270" t="s">
        <v>311</v>
      </c>
      <c r="P3" s="173" t="s">
        <v>312</v>
      </c>
    </row>
    <row r="4" spans="1:16" x14ac:dyDescent="0.25">
      <c r="A4" s="140">
        <v>1</v>
      </c>
      <c r="B4" s="140">
        <v>300</v>
      </c>
      <c r="C4" s="140" t="s">
        <v>120</v>
      </c>
      <c r="D4" s="52">
        <f>'300'!F30</f>
        <v>17621743.759999998</v>
      </c>
      <c r="E4" s="52">
        <f>'300'!E30</f>
        <v>46000000</v>
      </c>
      <c r="F4" s="52">
        <f>'300'!E30</f>
        <v>46000000</v>
      </c>
      <c r="G4" s="52">
        <f>'300'!F30</f>
        <v>17621743.759999998</v>
      </c>
      <c r="H4" s="52">
        <f>'300'!G30</f>
        <v>64500000</v>
      </c>
      <c r="I4" s="52">
        <f>'300'!H30</f>
        <v>39621412.150000006</v>
      </c>
      <c r="J4" s="183">
        <f>'300'!I30</f>
        <v>274500000</v>
      </c>
      <c r="K4" s="52">
        <f>'300'!K30</f>
        <v>0</v>
      </c>
      <c r="L4" s="52" t="e">
        <f>'300'!#REF!</f>
        <v>#REF!</v>
      </c>
      <c r="M4" s="140"/>
      <c r="N4" s="140"/>
      <c r="O4" s="140"/>
      <c r="P4" s="374"/>
    </row>
    <row r="5" spans="1:16" x14ac:dyDescent="0.25">
      <c r="A5" s="140">
        <v>2</v>
      </c>
      <c r="B5" s="140">
        <v>301</v>
      </c>
      <c r="C5" s="140" t="s">
        <v>115</v>
      </c>
      <c r="D5" s="52">
        <f>'301'!U29</f>
        <v>202746</v>
      </c>
      <c r="E5" s="52">
        <f>'301'!T29</f>
        <v>6500000</v>
      </c>
      <c r="F5" s="52">
        <f>'301'!T29</f>
        <v>6500000</v>
      </c>
      <c r="G5" s="52">
        <f>'301'!U29</f>
        <v>202746</v>
      </c>
      <c r="H5" s="52">
        <f>'301'!V29</f>
        <v>4500000</v>
      </c>
      <c r="I5" s="52">
        <f>'301'!W29</f>
        <v>3704999.0300000003</v>
      </c>
      <c r="J5" s="183">
        <f>'301'!X29</f>
        <v>9500000</v>
      </c>
      <c r="K5" s="52">
        <f>'301'!Z29</f>
        <v>0</v>
      </c>
      <c r="L5" s="52" t="e">
        <f>'301'!#REF!</f>
        <v>#REF!</v>
      </c>
      <c r="M5" s="268"/>
      <c r="N5" s="268"/>
      <c r="O5" s="268"/>
      <c r="P5" s="374"/>
    </row>
    <row r="6" spans="1:16" x14ac:dyDescent="0.25">
      <c r="A6" s="140">
        <v>3</v>
      </c>
      <c r="B6" s="140">
        <v>302</v>
      </c>
      <c r="C6" s="140" t="s">
        <v>133</v>
      </c>
      <c r="D6" s="52">
        <f>'302'!T14</f>
        <v>1088737</v>
      </c>
      <c r="E6" s="52">
        <f>'302'!S14</f>
        <v>1100000</v>
      </c>
      <c r="F6" s="52">
        <f>'302'!S14</f>
        <v>1100000</v>
      </c>
      <c r="G6" s="52">
        <f>'302'!T14</f>
        <v>1088737</v>
      </c>
      <c r="H6" s="52">
        <f>'302'!U14</f>
        <v>4200000</v>
      </c>
      <c r="I6" s="52">
        <f>'302'!V14</f>
        <v>651400</v>
      </c>
      <c r="J6" s="183">
        <f>'302'!W14</f>
        <v>3650000</v>
      </c>
      <c r="K6" s="52">
        <f>'302'!Y14</f>
        <v>0</v>
      </c>
      <c r="L6" s="52" t="e">
        <f>'302'!#REF!</f>
        <v>#REF!</v>
      </c>
      <c r="M6" s="268"/>
      <c r="N6" s="268"/>
      <c r="O6" s="268"/>
      <c r="P6" s="374"/>
    </row>
    <row r="7" spans="1:16" x14ac:dyDescent="0.25">
      <c r="A7" s="140">
        <v>4</v>
      </c>
      <c r="B7" s="140">
        <v>303</v>
      </c>
      <c r="C7" s="140" t="s">
        <v>134</v>
      </c>
      <c r="D7" s="52">
        <f>'303'!T11</f>
        <v>0</v>
      </c>
      <c r="E7" s="52">
        <f>'303'!S11</f>
        <v>250000</v>
      </c>
      <c r="F7" s="52">
        <f>'303'!S11</f>
        <v>250000</v>
      </c>
      <c r="G7" s="52">
        <f>'303'!T11</f>
        <v>0</v>
      </c>
      <c r="H7" s="52">
        <f>'303'!U11</f>
        <v>500000</v>
      </c>
      <c r="I7" s="52">
        <f>'303'!V11</f>
        <v>495166.25</v>
      </c>
      <c r="J7" s="183">
        <f>'303'!W11</f>
        <v>500000</v>
      </c>
      <c r="K7" s="52">
        <f>'303'!Y11</f>
        <v>0</v>
      </c>
      <c r="L7" s="52" t="e">
        <f>'303'!#REF!</f>
        <v>#REF!</v>
      </c>
      <c r="M7" s="268"/>
      <c r="N7" s="268"/>
      <c r="O7" s="268"/>
      <c r="P7" s="374"/>
    </row>
    <row r="8" spans="1:16" x14ac:dyDescent="0.25">
      <c r="A8" s="140">
        <v>5</v>
      </c>
      <c r="B8" s="140">
        <v>304</v>
      </c>
      <c r="C8" s="140" t="s">
        <v>106</v>
      </c>
      <c r="D8" s="52">
        <f>'304'!U42</f>
        <v>22064189.399999999</v>
      </c>
      <c r="E8" s="52">
        <f>'304'!T42</f>
        <v>22500000</v>
      </c>
      <c r="F8" s="52">
        <f>'304'!T42</f>
        <v>22500000</v>
      </c>
      <c r="G8" s="52">
        <f>'304'!U42</f>
        <v>22064189.399999999</v>
      </c>
      <c r="H8" s="52">
        <f>'304'!V42</f>
        <v>132000000</v>
      </c>
      <c r="I8" s="52">
        <f>'304'!W42</f>
        <v>18137402.309999999</v>
      </c>
      <c r="J8" s="183">
        <f>'304'!X42</f>
        <v>61500000</v>
      </c>
      <c r="K8" s="52">
        <f>'304'!Z42</f>
        <v>0</v>
      </c>
      <c r="L8" s="52" t="e">
        <f>'304'!#REF!</f>
        <v>#REF!</v>
      </c>
      <c r="M8" s="183"/>
      <c r="N8" s="183"/>
      <c r="O8" s="183"/>
      <c r="P8" s="374"/>
    </row>
    <row r="9" spans="1:16" x14ac:dyDescent="0.25">
      <c r="A9" s="140">
        <v>6</v>
      </c>
      <c r="B9" s="140">
        <v>305</v>
      </c>
      <c r="C9" s="140" t="s">
        <v>135</v>
      </c>
      <c r="D9" s="52">
        <f>'305'!T46</f>
        <v>21067234.940000001</v>
      </c>
      <c r="E9" s="52">
        <f>'305'!S46</f>
        <v>37200000</v>
      </c>
      <c r="F9" s="52">
        <f>'305'!S46</f>
        <v>37200000</v>
      </c>
      <c r="G9" s="52">
        <f>'305'!T46</f>
        <v>21067234.940000001</v>
      </c>
      <c r="H9" s="52">
        <f>'305'!U46</f>
        <v>49650000</v>
      </c>
      <c r="I9" s="52">
        <f>'305'!V46</f>
        <v>29042495.009999998</v>
      </c>
      <c r="J9" s="52">
        <f>'305'!W46</f>
        <v>55650000</v>
      </c>
      <c r="K9" s="52">
        <f>'305'!Y46</f>
        <v>0</v>
      </c>
      <c r="L9" s="52" t="e">
        <f>'305'!#REF!</f>
        <v>#REF!</v>
      </c>
      <c r="M9" s="183"/>
      <c r="N9" s="183"/>
      <c r="O9" s="183"/>
      <c r="P9" s="374"/>
    </row>
    <row r="10" spans="1:16" x14ac:dyDescent="0.25">
      <c r="A10" s="140">
        <v>7</v>
      </c>
      <c r="B10" s="140">
        <v>306</v>
      </c>
      <c r="C10" s="140" t="s">
        <v>136</v>
      </c>
      <c r="D10" s="52">
        <f>'306'!T15</f>
        <v>1964863.96</v>
      </c>
      <c r="E10" s="52">
        <f>'306'!S15</f>
        <v>11000000</v>
      </c>
      <c r="F10" s="52">
        <f>'306'!S15</f>
        <v>11000000</v>
      </c>
      <c r="G10" s="52">
        <f>'306'!T15</f>
        <v>1964863.96</v>
      </c>
      <c r="H10" s="52">
        <f>'306'!U15</f>
        <v>8000000</v>
      </c>
      <c r="I10" s="52">
        <f>'306'!V15</f>
        <v>5714317.6699999999</v>
      </c>
      <c r="J10" s="183">
        <f>'306'!W15</f>
        <v>50000000</v>
      </c>
      <c r="K10" s="52">
        <f>'306'!Y15</f>
        <v>0</v>
      </c>
      <c r="L10" s="52" t="e">
        <f>'306'!#REF!</f>
        <v>#REF!</v>
      </c>
      <c r="M10" s="183"/>
      <c r="N10" s="183"/>
      <c r="O10" s="183"/>
      <c r="P10" s="374"/>
    </row>
    <row r="11" spans="1:16" x14ac:dyDescent="0.25">
      <c r="A11" s="140">
        <v>8</v>
      </c>
      <c r="B11" s="140">
        <v>307</v>
      </c>
      <c r="C11" s="140" t="s">
        <v>137</v>
      </c>
      <c r="D11" s="52">
        <f>'307'!T14</f>
        <v>1824561.53</v>
      </c>
      <c r="E11" s="52">
        <f>'307'!S14</f>
        <v>5000000</v>
      </c>
      <c r="F11" s="52">
        <f>'307'!S14</f>
        <v>5000000</v>
      </c>
      <c r="G11" s="52">
        <f>'307'!T14</f>
        <v>1824561.53</v>
      </c>
      <c r="H11" s="52">
        <f>'307'!U14</f>
        <v>8000000</v>
      </c>
      <c r="I11" s="52">
        <f>'307'!V14</f>
        <v>7814394.6199999992</v>
      </c>
      <c r="J11" s="183">
        <f>'307'!W14</f>
        <v>16000000</v>
      </c>
      <c r="K11" s="52">
        <f>'307'!Y14</f>
        <v>0</v>
      </c>
      <c r="L11" s="52" t="e">
        <f>'307'!#REF!</f>
        <v>#REF!</v>
      </c>
      <c r="M11" s="183"/>
      <c r="N11" s="183"/>
      <c r="O11" s="183"/>
      <c r="P11" s="374"/>
    </row>
    <row r="12" spans="1:16" x14ac:dyDescent="0.25">
      <c r="A12" s="140">
        <v>9</v>
      </c>
      <c r="B12" s="140">
        <v>308</v>
      </c>
      <c r="C12" s="140" t="s">
        <v>93</v>
      </c>
      <c r="D12" s="52">
        <f>'308'!V39</f>
        <v>64500</v>
      </c>
      <c r="E12" s="52">
        <f>'308'!U39</f>
        <v>15600000</v>
      </c>
      <c r="F12" s="52">
        <f>'308'!U39</f>
        <v>15600000</v>
      </c>
      <c r="G12" s="52">
        <f>'308'!V39</f>
        <v>64500</v>
      </c>
      <c r="H12" s="52">
        <f>'308'!W39</f>
        <v>102200000</v>
      </c>
      <c r="I12" s="52">
        <f>'308'!X39</f>
        <v>282010.3</v>
      </c>
      <c r="J12" s="183">
        <f>'308'!Y39</f>
        <v>7200000</v>
      </c>
      <c r="K12" s="52">
        <f>'308'!AA39</f>
        <v>0</v>
      </c>
      <c r="L12" s="52" t="e">
        <f>'308'!#REF!</f>
        <v>#REF!</v>
      </c>
      <c r="M12" s="183"/>
      <c r="N12" s="183"/>
      <c r="O12" s="183"/>
      <c r="P12" s="374"/>
    </row>
    <row r="13" spans="1:16" x14ac:dyDescent="0.25">
      <c r="A13" s="140">
        <v>10</v>
      </c>
      <c r="B13" s="140">
        <v>309</v>
      </c>
      <c r="C13" s="140" t="s">
        <v>138</v>
      </c>
      <c r="D13" s="52">
        <f>'309'!V13</f>
        <v>1512876.8</v>
      </c>
      <c r="E13" s="52">
        <f>'309'!U13</f>
        <v>5200000</v>
      </c>
      <c r="F13" s="52">
        <f>'309'!U13</f>
        <v>5200000</v>
      </c>
      <c r="G13" s="52">
        <f>'309'!V13</f>
        <v>1512876.8</v>
      </c>
      <c r="H13" s="52">
        <f>'309'!W13</f>
        <v>2800000</v>
      </c>
      <c r="I13" s="52">
        <f>'309'!X13</f>
        <v>761865</v>
      </c>
      <c r="J13" s="183">
        <f>'309'!Y13</f>
        <v>2000000</v>
      </c>
      <c r="K13" s="52">
        <f>'309'!AA13</f>
        <v>0</v>
      </c>
      <c r="L13" s="52" t="e">
        <f>'309'!#REF!</f>
        <v>#REF!</v>
      </c>
      <c r="M13" s="183"/>
      <c r="N13" s="183"/>
      <c r="O13" s="183"/>
      <c r="P13" s="374"/>
    </row>
    <row r="14" spans="1:16" x14ac:dyDescent="0.25">
      <c r="A14" s="140">
        <v>11</v>
      </c>
      <c r="B14" s="140">
        <v>310</v>
      </c>
      <c r="C14" s="140" t="s">
        <v>139</v>
      </c>
      <c r="D14" s="52">
        <f>'310'!V13</f>
        <v>28402635.619999997</v>
      </c>
      <c r="E14" s="52">
        <f>'310'!U13</f>
        <v>37000000</v>
      </c>
      <c r="F14" s="52">
        <f>'310'!U13</f>
        <v>37000000</v>
      </c>
      <c r="G14" s="52">
        <f>'310'!V13</f>
        <v>28402635.619999997</v>
      </c>
      <c r="H14" s="52">
        <f>'310'!W13</f>
        <v>39000000</v>
      </c>
      <c r="I14" s="52">
        <f>'310'!X13</f>
        <v>22395426.600000001</v>
      </c>
      <c r="J14" s="183">
        <f>'310'!Y13</f>
        <v>76000000</v>
      </c>
      <c r="K14" s="52">
        <f>'310'!AA13</f>
        <v>0</v>
      </c>
      <c r="L14" s="52" t="e">
        <f>'310'!#REF!</f>
        <v>#REF!</v>
      </c>
      <c r="M14" s="183"/>
      <c r="N14" s="183"/>
      <c r="O14" s="183"/>
      <c r="P14" s="374"/>
    </row>
    <row r="15" spans="1:16" x14ac:dyDescent="0.25">
      <c r="A15" s="140">
        <v>12</v>
      </c>
      <c r="B15" s="140">
        <v>311</v>
      </c>
      <c r="C15" s="140" t="s">
        <v>86</v>
      </c>
      <c r="D15" s="52">
        <f>'311'!T28</f>
        <v>512550</v>
      </c>
      <c r="E15" s="52">
        <f>'311'!S28</f>
        <v>5400000</v>
      </c>
      <c r="F15" s="52">
        <f>'311'!S28</f>
        <v>5400000</v>
      </c>
      <c r="G15" s="52">
        <f>'311'!T28</f>
        <v>512550</v>
      </c>
      <c r="H15" s="52">
        <f>'311'!U28</f>
        <v>6200000</v>
      </c>
      <c r="I15" s="52">
        <f>'311'!V28</f>
        <v>2120190</v>
      </c>
      <c r="J15" s="183">
        <f>'311'!W28</f>
        <v>8000000</v>
      </c>
      <c r="K15" s="52">
        <f>'311'!Y28</f>
        <v>0</v>
      </c>
      <c r="L15" s="52" t="e">
        <f>'311'!#REF!</f>
        <v>#REF!</v>
      </c>
      <c r="M15" s="183"/>
      <c r="N15" s="183"/>
      <c r="O15" s="183"/>
      <c r="P15" s="374"/>
    </row>
    <row r="16" spans="1:16" x14ac:dyDescent="0.25">
      <c r="A16" s="140">
        <v>13</v>
      </c>
      <c r="B16" s="140">
        <v>312</v>
      </c>
      <c r="C16" s="140" t="s">
        <v>140</v>
      </c>
      <c r="D16" s="52">
        <f>'312'!T16</f>
        <v>2876743.61</v>
      </c>
      <c r="E16" s="52">
        <f>'312'!S16</f>
        <v>16500000</v>
      </c>
      <c r="F16" s="52">
        <f>'312'!S16</f>
        <v>16500000</v>
      </c>
      <c r="G16" s="52">
        <f>'312'!T16</f>
        <v>2876743.61</v>
      </c>
      <c r="H16" s="52">
        <f>'312'!U16</f>
        <v>8200000</v>
      </c>
      <c r="I16" s="52">
        <f>'312'!V16</f>
        <v>3624246.81</v>
      </c>
      <c r="J16" s="183">
        <f>'312'!W16</f>
        <v>9000000</v>
      </c>
      <c r="K16" s="52">
        <f>'312'!Y16</f>
        <v>0</v>
      </c>
      <c r="L16" s="52" t="e">
        <f>'312'!#REF!</f>
        <v>#REF!</v>
      </c>
      <c r="M16" s="183"/>
      <c r="N16" s="183"/>
      <c r="O16" s="183"/>
      <c r="P16" s="374"/>
    </row>
    <row r="17" spans="1:19" x14ac:dyDescent="0.25">
      <c r="A17" s="140">
        <v>14</v>
      </c>
      <c r="B17" s="140">
        <v>313</v>
      </c>
      <c r="C17" s="140" t="s">
        <v>141</v>
      </c>
      <c r="D17" s="52">
        <f>'313'!T16</f>
        <v>17859975.649999999</v>
      </c>
      <c r="E17" s="52">
        <f>'313'!S16</f>
        <v>29500000</v>
      </c>
      <c r="F17" s="52">
        <f>'313'!S16</f>
        <v>29500000</v>
      </c>
      <c r="G17" s="52">
        <f>'313'!T16</f>
        <v>17859975.649999999</v>
      </c>
      <c r="H17" s="52">
        <f>'313'!U16</f>
        <v>27000000</v>
      </c>
      <c r="I17" s="52">
        <f>'313'!V16</f>
        <v>25879483.25</v>
      </c>
      <c r="J17" s="183">
        <f>'313'!W16</f>
        <v>18500000</v>
      </c>
      <c r="K17" s="52">
        <f>'313'!Y16</f>
        <v>0</v>
      </c>
      <c r="L17" s="52" t="e">
        <f>'313'!#REF!</f>
        <v>#REF!</v>
      </c>
      <c r="M17" s="183"/>
      <c r="N17" s="183"/>
      <c r="O17" s="183"/>
      <c r="P17" s="374"/>
    </row>
    <row r="18" spans="1:19" x14ac:dyDescent="0.25">
      <c r="A18" s="140">
        <v>15</v>
      </c>
      <c r="B18" s="140">
        <v>314</v>
      </c>
      <c r="C18" s="140" t="s">
        <v>78</v>
      </c>
      <c r="D18" s="52">
        <f>'314'!T27</f>
        <v>2369052.2000000002</v>
      </c>
      <c r="E18" s="52">
        <f>'314'!S27</f>
        <v>5601000</v>
      </c>
      <c r="F18" s="52">
        <f>'314'!S27</f>
        <v>5601000</v>
      </c>
      <c r="G18" s="52">
        <f>'314'!T27</f>
        <v>2369052.2000000002</v>
      </c>
      <c r="H18" s="52">
        <f>'314'!U27</f>
        <v>6501000</v>
      </c>
      <c r="I18" s="52">
        <f>'314'!V27</f>
        <v>1477076.25</v>
      </c>
      <c r="J18" s="183">
        <f>'314'!W27</f>
        <v>7000000</v>
      </c>
      <c r="K18" s="52">
        <f>'314'!Y27</f>
        <v>0</v>
      </c>
      <c r="L18" s="52" t="e">
        <f>'314'!#REF!</f>
        <v>#REF!</v>
      </c>
      <c r="M18" s="374"/>
      <c r="N18" s="374"/>
      <c r="O18" s="374"/>
      <c r="P18" s="374"/>
    </row>
    <row r="19" spans="1:19" x14ac:dyDescent="0.25">
      <c r="A19" s="140">
        <v>16</v>
      </c>
      <c r="B19" s="140">
        <v>315</v>
      </c>
      <c r="C19" s="140" t="s">
        <v>142</v>
      </c>
      <c r="D19" s="52">
        <f>'315'!T42</f>
        <v>1414789.03</v>
      </c>
      <c r="E19" s="52">
        <f>'315'!S42</f>
        <v>25700000</v>
      </c>
      <c r="F19" s="52">
        <f>'315'!S42</f>
        <v>25700000</v>
      </c>
      <c r="G19" s="52">
        <f>'315'!T42</f>
        <v>1414789.03</v>
      </c>
      <c r="H19" s="52">
        <f>'315'!U42</f>
        <v>41200000</v>
      </c>
      <c r="I19" s="52">
        <f>'315'!V42</f>
        <v>4119862.5</v>
      </c>
      <c r="J19" s="52">
        <f>'315'!W42</f>
        <v>70001000</v>
      </c>
      <c r="K19" s="52">
        <f>'315'!Y42</f>
        <v>0</v>
      </c>
      <c r="L19" s="52" t="e">
        <f>'315'!#REF!</f>
        <v>#REF!</v>
      </c>
      <c r="M19" s="374"/>
      <c r="N19" s="374"/>
      <c r="O19" s="374"/>
      <c r="P19" s="374"/>
    </row>
    <row r="20" spans="1:19" x14ac:dyDescent="0.25">
      <c r="A20" s="140">
        <v>17</v>
      </c>
      <c r="B20" s="140">
        <v>316</v>
      </c>
      <c r="C20" s="140" t="s">
        <v>143</v>
      </c>
      <c r="D20" s="52">
        <f>'316'!T19</f>
        <v>3786425.21</v>
      </c>
      <c r="E20" s="52">
        <f>'316'!S19</f>
        <v>13500000</v>
      </c>
      <c r="F20" s="52">
        <f>'316'!S19</f>
        <v>13500000</v>
      </c>
      <c r="G20" s="52">
        <f>'316'!T19</f>
        <v>3786425.21</v>
      </c>
      <c r="H20" s="52">
        <f>'316'!U19</f>
        <v>7700000</v>
      </c>
      <c r="I20" s="52">
        <f>'316'!V19</f>
        <v>4677378.26</v>
      </c>
      <c r="J20" s="183">
        <f>'316'!W19</f>
        <v>12500000</v>
      </c>
      <c r="K20" s="52">
        <f>'316'!Y19</f>
        <v>0</v>
      </c>
      <c r="L20" s="52" t="e">
        <f>'316'!#REF!</f>
        <v>#REF!</v>
      </c>
      <c r="M20" s="374"/>
      <c r="N20" s="374"/>
      <c r="O20" s="374"/>
      <c r="P20" s="374"/>
    </row>
    <row r="21" spans="1:19" x14ac:dyDescent="0.25">
      <c r="A21" s="140">
        <v>18</v>
      </c>
      <c r="B21" s="140">
        <v>317</v>
      </c>
      <c r="C21" s="140" t="s">
        <v>144</v>
      </c>
      <c r="D21" s="52">
        <f>'317'!T11</f>
        <v>0</v>
      </c>
      <c r="E21" s="52">
        <f>'317'!S11</f>
        <v>5000000</v>
      </c>
      <c r="F21" s="52">
        <f>'317'!S11</f>
        <v>5000000</v>
      </c>
      <c r="G21" s="52">
        <f>'317'!T11</f>
        <v>0</v>
      </c>
      <c r="H21" s="52">
        <f>'317'!U11</f>
        <v>3000000</v>
      </c>
      <c r="I21" s="52">
        <f>'317'!V11</f>
        <v>238800</v>
      </c>
      <c r="J21" s="183">
        <f>'317'!W11</f>
        <v>7000000</v>
      </c>
      <c r="K21" s="52">
        <f>'317'!Y11</f>
        <v>0</v>
      </c>
      <c r="L21" s="52" t="e">
        <f>'317'!#REF!</f>
        <v>#REF!</v>
      </c>
      <c r="M21" s="374"/>
      <c r="N21" s="374"/>
      <c r="O21" s="374"/>
      <c r="P21" s="374"/>
    </row>
    <row r="22" spans="1:19" x14ac:dyDescent="0.25">
      <c r="A22" s="140">
        <v>19</v>
      </c>
      <c r="B22" s="140">
        <v>318</v>
      </c>
      <c r="C22" s="140" t="s">
        <v>66</v>
      </c>
      <c r="D22" s="52">
        <f>'318'!E83</f>
        <v>1959648.56</v>
      </c>
      <c r="E22" s="52">
        <f>'318'!D83</f>
        <v>20200000</v>
      </c>
      <c r="F22" s="52">
        <f>'318'!D83</f>
        <v>20200000</v>
      </c>
      <c r="G22" s="52">
        <f>'318'!E83</f>
        <v>1959648.56</v>
      </c>
      <c r="H22" s="52">
        <f>'318'!F83</f>
        <v>35500000</v>
      </c>
      <c r="I22" s="52">
        <f>'318'!G83</f>
        <v>2193247.1</v>
      </c>
      <c r="J22" s="183">
        <f>'318'!H83</f>
        <v>38661000</v>
      </c>
      <c r="K22" s="52">
        <f>'318'!J83</f>
        <v>0</v>
      </c>
      <c r="L22" s="52" t="e">
        <f>'318'!#REF!</f>
        <v>#REF!</v>
      </c>
      <c r="M22" s="374"/>
      <c r="N22" s="374"/>
      <c r="O22" s="374"/>
      <c r="P22" s="374"/>
    </row>
    <row r="23" spans="1:19" ht="35.25" customHeight="1" x14ac:dyDescent="0.25">
      <c r="A23" s="140">
        <v>20</v>
      </c>
      <c r="B23" s="234">
        <v>319</v>
      </c>
      <c r="C23" s="170" t="s">
        <v>145</v>
      </c>
      <c r="D23" s="52">
        <f>'319'!U44</f>
        <v>2598212.4</v>
      </c>
      <c r="E23" s="52">
        <f>'319'!T44</f>
        <v>4500000</v>
      </c>
      <c r="F23" s="52">
        <f>'319'!T44</f>
        <v>4500000</v>
      </c>
      <c r="G23" s="52">
        <f>'319'!U44</f>
        <v>2598212.4</v>
      </c>
      <c r="H23" s="52">
        <f>'319'!V44</f>
        <v>6700000</v>
      </c>
      <c r="I23" s="52">
        <f>'319'!W44</f>
        <v>817343</v>
      </c>
      <c r="J23" s="183">
        <f>'319'!X44</f>
        <v>12500000</v>
      </c>
      <c r="K23" s="233">
        <f>'319'!Z44</f>
        <v>0</v>
      </c>
      <c r="L23" s="52" t="e">
        <f>'319'!#REF!</f>
        <v>#REF!</v>
      </c>
      <c r="M23" s="374"/>
      <c r="N23" s="374"/>
      <c r="O23" s="374"/>
      <c r="P23" s="374"/>
    </row>
    <row r="24" spans="1:19" x14ac:dyDescent="0.25">
      <c r="A24" s="140">
        <v>21</v>
      </c>
      <c r="B24" s="140">
        <v>320</v>
      </c>
      <c r="C24" s="140" t="s">
        <v>56</v>
      </c>
      <c r="D24" s="52">
        <f>'320'!F67</f>
        <v>335723118.09000003</v>
      </c>
      <c r="E24" s="52">
        <f>'320'!E67</f>
        <v>687000000</v>
      </c>
      <c r="F24" s="52">
        <f>'320'!E67</f>
        <v>687000000</v>
      </c>
      <c r="G24" s="52">
        <f>'320'!F67</f>
        <v>335723118.09000003</v>
      </c>
      <c r="H24" s="52">
        <f>'320'!G67</f>
        <v>303500000</v>
      </c>
      <c r="I24" s="52">
        <f>'320'!H67</f>
        <v>228977240.09999999</v>
      </c>
      <c r="J24" s="52">
        <f>'320'!I67</f>
        <v>790000000</v>
      </c>
      <c r="K24" s="233">
        <f>'320'!K67</f>
        <v>0</v>
      </c>
      <c r="L24" s="52" t="e">
        <f>'320'!#REF!</f>
        <v>#REF!</v>
      </c>
      <c r="M24" s="183"/>
      <c r="N24" s="374"/>
      <c r="O24" s="374"/>
      <c r="P24" s="374"/>
    </row>
    <row r="25" spans="1:19" x14ac:dyDescent="0.25">
      <c r="A25" s="140">
        <v>22</v>
      </c>
      <c r="B25" s="140">
        <v>321</v>
      </c>
      <c r="C25" s="140" t="s">
        <v>146</v>
      </c>
      <c r="D25" s="52">
        <f>'321'!T15</f>
        <v>2188190</v>
      </c>
      <c r="E25" s="52">
        <f>'321'!S15</f>
        <v>8500000</v>
      </c>
      <c r="F25" s="52">
        <f>'321'!S15</f>
        <v>8500000</v>
      </c>
      <c r="G25" s="52">
        <f>'321'!T15</f>
        <v>2188190</v>
      </c>
      <c r="H25" s="52">
        <f>'321'!U15</f>
        <v>8200000</v>
      </c>
      <c r="I25" s="52">
        <f>'321'!V15</f>
        <v>4724755.82</v>
      </c>
      <c r="J25" s="183">
        <f>'321'!W15</f>
        <v>6500000</v>
      </c>
      <c r="K25" s="233">
        <f>'321'!Y15</f>
        <v>0</v>
      </c>
      <c r="L25" s="52" t="e">
        <f>'321'!#REF!</f>
        <v>#REF!</v>
      </c>
      <c r="M25" s="374"/>
      <c r="N25" s="374"/>
      <c r="O25" s="374"/>
      <c r="P25" s="374"/>
    </row>
    <row r="26" spans="1:19" x14ac:dyDescent="0.25">
      <c r="A26" s="140">
        <v>23</v>
      </c>
      <c r="B26" s="140">
        <v>322</v>
      </c>
      <c r="C26" s="140" t="s">
        <v>147</v>
      </c>
      <c r="D26" s="52">
        <f>'322'!U30</f>
        <v>18953540.379999999</v>
      </c>
      <c r="E26" s="52">
        <f>'322'!T30</f>
        <v>28000000</v>
      </c>
      <c r="F26" s="52">
        <f>'322'!T30</f>
        <v>28000000</v>
      </c>
      <c r="G26" s="52">
        <f>'322'!U30</f>
        <v>18953540.379999999</v>
      </c>
      <c r="H26" s="52">
        <f>'322'!V30</f>
        <v>22750000</v>
      </c>
      <c r="I26" s="52">
        <f>'322'!W30</f>
        <v>9848928.8099999987</v>
      </c>
      <c r="J26" s="183">
        <f>'322'!X30</f>
        <v>48800000</v>
      </c>
      <c r="K26" s="233">
        <f>'322'!Z30</f>
        <v>0</v>
      </c>
      <c r="L26" s="52" t="e">
        <f>'322'!#REF!</f>
        <v>#REF!</v>
      </c>
      <c r="M26" s="374"/>
      <c r="N26" s="374"/>
      <c r="O26" s="374"/>
      <c r="P26" s="374"/>
      <c r="R26" s="111"/>
    </row>
    <row r="27" spans="1:19" x14ac:dyDescent="0.25">
      <c r="A27" s="140">
        <v>24</v>
      </c>
      <c r="B27" s="140">
        <v>323</v>
      </c>
      <c r="C27" s="140" t="s">
        <v>148</v>
      </c>
      <c r="D27" s="52">
        <f>'323'!F12</f>
        <v>226802.4</v>
      </c>
      <c r="E27" s="52">
        <f>'323'!E12</f>
        <v>2800000</v>
      </c>
      <c r="F27" s="52">
        <f>'323'!E12</f>
        <v>2800000</v>
      </c>
      <c r="G27" s="52">
        <f>'323'!F12</f>
        <v>226802.4</v>
      </c>
      <c r="H27" s="52">
        <f>'323'!G12</f>
        <v>2401000</v>
      </c>
      <c r="I27" s="52">
        <f>'323'!H12</f>
        <v>1557798.75</v>
      </c>
      <c r="J27" s="183">
        <f>'323'!I12</f>
        <v>1000000</v>
      </c>
      <c r="K27" s="52">
        <f>'323'!K12</f>
        <v>0</v>
      </c>
      <c r="L27" s="52" t="e">
        <f>'323'!#REF!</f>
        <v>#REF!</v>
      </c>
      <c r="M27" s="140"/>
      <c r="N27" s="140"/>
      <c r="O27" s="140"/>
      <c r="P27" s="374"/>
      <c r="R27" s="111"/>
    </row>
    <row r="28" spans="1:19" x14ac:dyDescent="0.25">
      <c r="A28" s="140">
        <v>25</v>
      </c>
      <c r="B28" s="140">
        <v>324</v>
      </c>
      <c r="C28" s="140" t="s">
        <v>149</v>
      </c>
      <c r="D28" s="52">
        <f>'324'!T16</f>
        <v>2651051.4900000002</v>
      </c>
      <c r="E28" s="52">
        <f>'324'!S16</f>
        <v>8500000</v>
      </c>
      <c r="F28" s="52">
        <f>'324'!S16</f>
        <v>8500000</v>
      </c>
      <c r="G28" s="52">
        <f>'324'!T16</f>
        <v>2651051.4900000002</v>
      </c>
      <c r="H28" s="52">
        <f>'324'!U16</f>
        <v>11500000</v>
      </c>
      <c r="I28" s="52">
        <f>'324'!V16</f>
        <v>5163428.75</v>
      </c>
      <c r="J28" s="183">
        <f>'324'!W16</f>
        <v>12000000</v>
      </c>
      <c r="K28" s="52">
        <f>'324'!Y16</f>
        <v>0</v>
      </c>
      <c r="L28" s="52" t="e">
        <f>'324'!#REF!</f>
        <v>#REF!</v>
      </c>
      <c r="M28" s="140"/>
      <c r="N28" s="268"/>
      <c r="O28" s="268"/>
      <c r="P28" s="374"/>
      <c r="Q28" s="111"/>
      <c r="R28" s="111"/>
      <c r="S28" s="111"/>
    </row>
    <row r="29" spans="1:19" x14ac:dyDescent="0.25">
      <c r="A29" s="140">
        <v>26</v>
      </c>
      <c r="B29" s="140">
        <v>325</v>
      </c>
      <c r="C29" s="140" t="s">
        <v>123</v>
      </c>
      <c r="D29" s="52">
        <f>'325'!T14</f>
        <v>1979220.5</v>
      </c>
      <c r="E29" s="52">
        <f>'325'!S14</f>
        <v>8500000</v>
      </c>
      <c r="F29" s="52">
        <f>'325'!S14</f>
        <v>8500000</v>
      </c>
      <c r="G29" s="52">
        <f>'325'!T14</f>
        <v>1979220.5</v>
      </c>
      <c r="H29" s="52">
        <f>'325'!U14</f>
        <v>3000000</v>
      </c>
      <c r="I29" s="52">
        <f>'325'!V14</f>
        <v>507850</v>
      </c>
      <c r="J29" s="183">
        <f>'325'!W14</f>
        <v>10500000</v>
      </c>
      <c r="K29" s="52">
        <f>'325'!Y14</f>
        <v>0</v>
      </c>
      <c r="L29" s="52" t="e">
        <f>'325'!#REF!</f>
        <v>#REF!</v>
      </c>
      <c r="M29" s="140"/>
      <c r="N29" s="268"/>
      <c r="O29" s="268"/>
      <c r="P29" s="374"/>
      <c r="Q29" s="111"/>
      <c r="R29" s="111"/>
      <c r="S29" s="111"/>
    </row>
    <row r="30" spans="1:19" ht="18.75" customHeight="1" thickBot="1" x14ac:dyDescent="0.3">
      <c r="A30" s="140"/>
      <c r="B30" s="171"/>
      <c r="C30" s="172" t="s">
        <v>0</v>
      </c>
      <c r="D30" s="227">
        <f t="shared" ref="D30:J30" si="0">SUM(D4:D29)</f>
        <v>490913408.52999997</v>
      </c>
      <c r="E30" s="227">
        <f t="shared" si="0"/>
        <v>1056551000</v>
      </c>
      <c r="F30" s="227">
        <f t="shared" si="0"/>
        <v>1056551000</v>
      </c>
      <c r="G30" s="227">
        <f t="shared" si="0"/>
        <v>490913408.52999997</v>
      </c>
      <c r="H30" s="227">
        <f t="shared" si="0"/>
        <v>908702000</v>
      </c>
      <c r="I30" s="227">
        <f t="shared" si="0"/>
        <v>424548518.33999997</v>
      </c>
      <c r="J30" s="227">
        <f t="shared" si="0"/>
        <v>1608462000</v>
      </c>
      <c r="K30" s="227">
        <f t="shared" ref="K30:P30" si="1">SUM(K4:K29)</f>
        <v>0</v>
      </c>
      <c r="L30" s="227" t="e">
        <f t="shared" si="1"/>
        <v>#REF!</v>
      </c>
      <c r="M30" s="227">
        <f t="shared" si="1"/>
        <v>0</v>
      </c>
      <c r="N30" s="227">
        <f t="shared" si="1"/>
        <v>0</v>
      </c>
      <c r="O30" s="227">
        <f t="shared" si="1"/>
        <v>0</v>
      </c>
      <c r="P30" s="227">
        <f t="shared" si="1"/>
        <v>0</v>
      </c>
      <c r="Q30" s="111"/>
      <c r="R30" s="111"/>
      <c r="S30" s="111"/>
    </row>
    <row r="31" spans="1:19" ht="15.75" thickTop="1" x14ac:dyDescent="0.25">
      <c r="K31" s="48"/>
      <c r="L31" s="48"/>
      <c r="Q31" s="111"/>
      <c r="R31" s="111"/>
      <c r="S31" s="111"/>
    </row>
    <row r="32" spans="1:19" x14ac:dyDescent="0.25">
      <c r="K32" s="48"/>
      <c r="L32" s="48"/>
      <c r="N32" s="111"/>
      <c r="O32" s="111"/>
      <c r="P32" s="111"/>
      <c r="Q32" s="111"/>
      <c r="R32" s="111"/>
      <c r="S32" s="111"/>
    </row>
    <row r="33" spans="5:21" ht="15.75" x14ac:dyDescent="0.25">
      <c r="J33" s="193"/>
      <c r="K33" s="65"/>
      <c r="L33" s="65"/>
      <c r="N33" s="111"/>
      <c r="O33" s="111"/>
      <c r="P33" s="111"/>
      <c r="Q33" s="111"/>
      <c r="R33" s="111"/>
      <c r="S33" s="111"/>
    </row>
    <row r="34" spans="5:21" x14ac:dyDescent="0.25">
      <c r="E34" s="224"/>
      <c r="F34" s="224"/>
      <c r="H34" s="179">
        <v>908702000</v>
      </c>
      <c r="I34" s="179">
        <v>424548518.33999997</v>
      </c>
      <c r="J34" s="179">
        <v>1608462000</v>
      </c>
      <c r="K34" s="212"/>
      <c r="L34" s="212"/>
      <c r="N34" s="112"/>
      <c r="O34" s="112"/>
      <c r="P34" s="376"/>
      <c r="Q34" s="112"/>
      <c r="R34" s="112"/>
      <c r="S34" s="112"/>
      <c r="T34" s="313"/>
    </row>
    <row r="35" spans="5:21" x14ac:dyDescent="0.25">
      <c r="E35" s="224">
        <f>E30-200000000</f>
        <v>856551000</v>
      </c>
      <c r="F35" s="224"/>
      <c r="H35" s="341">
        <f t="shared" ref="H35" si="2">H30-H34</f>
        <v>0</v>
      </c>
      <c r="I35" s="341">
        <f>I30-I34</f>
        <v>0</v>
      </c>
      <c r="J35" s="341">
        <f>J30-J34</f>
        <v>0</v>
      </c>
      <c r="K35" s="378"/>
      <c r="L35" s="378"/>
      <c r="N35" s="112"/>
      <c r="O35" s="112"/>
      <c r="P35" s="377"/>
      <c r="Q35" s="112"/>
      <c r="R35" s="112"/>
      <c r="S35" s="112"/>
      <c r="T35" s="313"/>
    </row>
    <row r="36" spans="5:21" x14ac:dyDescent="0.25">
      <c r="K36" s="48"/>
      <c r="L36" s="48"/>
      <c r="N36" s="112"/>
      <c r="O36" s="112"/>
      <c r="P36" s="112"/>
      <c r="Q36" s="112"/>
      <c r="R36" s="112"/>
      <c r="S36" s="112"/>
      <c r="T36" s="375"/>
      <c r="U36" s="191"/>
    </row>
    <row r="37" spans="5:21" x14ac:dyDescent="0.25">
      <c r="K37" s="48"/>
      <c r="L37" s="48"/>
      <c r="N37" s="112"/>
      <c r="O37" s="112"/>
      <c r="P37" s="112"/>
      <c r="Q37" s="112"/>
      <c r="R37" s="112"/>
      <c r="S37" s="112"/>
      <c r="T37" s="313"/>
    </row>
    <row r="38" spans="5:21" x14ac:dyDescent="0.25">
      <c r="K38" s="48"/>
      <c r="L38" s="48"/>
      <c r="N38" s="112"/>
      <c r="O38" s="112"/>
      <c r="P38" s="112"/>
      <c r="Q38" s="112"/>
      <c r="R38" s="112"/>
      <c r="S38" s="112"/>
      <c r="T38" s="313"/>
    </row>
    <row r="39" spans="5:21" x14ac:dyDescent="0.25">
      <c r="N39" s="376"/>
      <c r="O39" s="112"/>
      <c r="P39" s="112"/>
      <c r="Q39" s="112"/>
      <c r="R39" s="112"/>
      <c r="S39" s="112"/>
      <c r="T39" s="313"/>
    </row>
    <row r="40" spans="5:21" x14ac:dyDescent="0.25">
      <c r="N40" s="376"/>
      <c r="O40" s="112"/>
      <c r="P40" s="112"/>
      <c r="Q40" s="112"/>
      <c r="R40" s="112"/>
      <c r="S40" s="112"/>
      <c r="T40" s="313"/>
    </row>
    <row r="41" spans="5:21" x14ac:dyDescent="0.25">
      <c r="K41" s="224"/>
      <c r="L41" s="224"/>
      <c r="N41" s="376"/>
      <c r="O41" s="376"/>
      <c r="P41" s="313"/>
      <c r="Q41" s="313"/>
      <c r="R41" s="313"/>
      <c r="S41" s="313"/>
      <c r="T41" s="313"/>
    </row>
    <row r="42" spans="5:21" x14ac:dyDescent="0.25">
      <c r="N42" s="179"/>
      <c r="O42" s="111"/>
      <c r="P42" s="111"/>
    </row>
    <row r="43" spans="5:21" x14ac:dyDescent="0.25">
      <c r="N43" s="179"/>
      <c r="O43" s="191"/>
      <c r="P43" s="191"/>
    </row>
    <row r="44" spans="5:21" x14ac:dyDescent="0.25">
      <c r="N44" s="179"/>
    </row>
    <row r="45" spans="5:21" x14ac:dyDescent="0.25">
      <c r="N45" s="179"/>
    </row>
    <row r="46" spans="5:21" x14ac:dyDescent="0.25">
      <c r="N46" s="224"/>
    </row>
  </sheetData>
  <pageMargins left="0.70866141732283505" right="0.17" top="0.55118110236220497" bottom="0.43307086614173201" header="0.31496062992126" footer="0.31496062992126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view="pageBreakPreview" topLeftCell="A34" zoomScale="60" zoomScaleNormal="100" workbookViewId="0">
      <selection activeCell="B47" sqref="B47"/>
    </sheetView>
  </sheetViews>
  <sheetFormatPr defaultRowHeight="15" x14ac:dyDescent="0.25"/>
  <cols>
    <col min="2" max="2" width="24" customWidth="1"/>
    <col min="3" max="15" width="0" hidden="1" customWidth="1"/>
    <col min="16" max="16" width="14.28515625" hidden="1" customWidth="1"/>
    <col min="17" max="17" width="15.28515625" hidden="1" customWidth="1"/>
    <col min="18" max="18" width="16.5703125" hidden="1" customWidth="1"/>
    <col min="19" max="19" width="16.85546875" customWidth="1"/>
    <col min="20" max="20" width="13.42578125" hidden="1" customWidth="1"/>
    <col min="21" max="21" width="16.140625" customWidth="1"/>
    <col min="22" max="22" width="13.5703125" customWidth="1"/>
    <col min="23" max="23" width="16" customWidth="1"/>
    <col min="24" max="24" width="13.7109375" customWidth="1"/>
    <col min="25" max="25" width="14.85546875" customWidth="1"/>
    <col min="26" max="26" width="13.5703125" customWidth="1"/>
    <col min="27" max="27" width="15" customWidth="1"/>
  </cols>
  <sheetData>
    <row r="1" spans="1:27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</row>
    <row r="2" spans="1:27" ht="18" x14ac:dyDescent="0.25">
      <c r="A2" s="46" t="s">
        <v>93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22" t="s">
        <v>92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15.75" x14ac:dyDescent="0.25">
      <c r="A4" s="22" t="s">
        <v>105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41">
        <v>2019</v>
      </c>
      <c r="Q5" s="245">
        <v>2020</v>
      </c>
      <c r="R5" s="421">
        <v>2021</v>
      </c>
      <c r="S5" s="421"/>
      <c r="U5" s="417">
        <v>2022</v>
      </c>
      <c r="V5" s="418"/>
      <c r="W5" s="417">
        <v>2023</v>
      </c>
      <c r="X5" s="418"/>
      <c r="Y5" s="415">
        <v>2024</v>
      </c>
      <c r="Z5" s="415"/>
      <c r="AA5" s="402" t="s">
        <v>316</v>
      </c>
    </row>
    <row r="6" spans="1:27" ht="45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42" t="s">
        <v>7</v>
      </c>
      <c r="Q6" s="40" t="s">
        <v>8</v>
      </c>
      <c r="R6" s="41" t="s">
        <v>7</v>
      </c>
      <c r="S6" s="199" t="s">
        <v>8</v>
      </c>
      <c r="T6" s="40" t="s">
        <v>6</v>
      </c>
      <c r="U6" s="41" t="s">
        <v>7</v>
      </c>
      <c r="V6" s="244" t="s">
        <v>8</v>
      </c>
      <c r="W6" s="41" t="s">
        <v>7</v>
      </c>
      <c r="X6" s="384" t="s">
        <v>8</v>
      </c>
      <c r="Y6" s="41" t="s">
        <v>7</v>
      </c>
      <c r="Z6" s="384" t="s">
        <v>318</v>
      </c>
      <c r="AA6" s="403"/>
    </row>
    <row r="7" spans="1:27" x14ac:dyDescent="0.25">
      <c r="A7" s="141">
        <v>2001</v>
      </c>
      <c r="B7" s="13" t="s">
        <v>5</v>
      </c>
      <c r="C7" s="43"/>
      <c r="D7" s="42"/>
      <c r="E7" s="42"/>
      <c r="F7" s="40"/>
      <c r="G7" s="40"/>
      <c r="H7" s="42"/>
      <c r="I7" s="40"/>
      <c r="J7" s="42"/>
      <c r="K7" s="42"/>
      <c r="L7" s="40"/>
      <c r="M7" s="40"/>
      <c r="N7" s="40"/>
      <c r="O7" s="42"/>
      <c r="P7" s="38">
        <v>500000</v>
      </c>
      <c r="Q7" s="41">
        <v>0</v>
      </c>
      <c r="R7" s="56">
        <v>1000000</v>
      </c>
      <c r="S7" s="49">
        <v>0</v>
      </c>
      <c r="T7" s="56">
        <v>500000</v>
      </c>
      <c r="U7" s="56">
        <v>0</v>
      </c>
      <c r="V7" s="56"/>
      <c r="W7" s="39"/>
      <c r="X7" s="56"/>
      <c r="Y7" s="140"/>
      <c r="Z7" s="56"/>
      <c r="AA7" s="56"/>
    </row>
    <row r="8" spans="1:27" x14ac:dyDescent="0.25">
      <c r="A8" s="148">
        <v>2003</v>
      </c>
      <c r="B8" s="16" t="s">
        <v>19</v>
      </c>
      <c r="C8" s="60">
        <v>0</v>
      </c>
      <c r="D8" s="49">
        <v>500000</v>
      </c>
      <c r="E8" s="49">
        <v>194247</v>
      </c>
      <c r="F8" s="49">
        <f>E8/D8*100</f>
        <v>38.849400000000003</v>
      </c>
      <c r="G8" s="49">
        <v>500000</v>
      </c>
      <c r="H8" s="49">
        <v>299500</v>
      </c>
      <c r="I8" s="49">
        <f>H8/G8*100</f>
        <v>59.9</v>
      </c>
      <c r="J8" s="49">
        <v>1000000</v>
      </c>
      <c r="K8" s="49">
        <v>131300</v>
      </c>
      <c r="L8" s="49">
        <f>K8/M8*100</f>
        <v>13.13</v>
      </c>
      <c r="M8" s="49">
        <v>1000000</v>
      </c>
      <c r="N8" s="49">
        <v>1000000</v>
      </c>
      <c r="O8" s="49">
        <v>87250</v>
      </c>
      <c r="P8" s="49">
        <v>500000</v>
      </c>
      <c r="Q8" s="49">
        <v>0</v>
      </c>
      <c r="R8" s="49">
        <v>500000</v>
      </c>
      <c r="S8" s="49">
        <v>0</v>
      </c>
      <c r="T8" s="49">
        <v>500000</v>
      </c>
      <c r="U8" s="56">
        <v>1000000</v>
      </c>
      <c r="V8" s="49">
        <v>0</v>
      </c>
      <c r="W8" s="49">
        <v>500000</v>
      </c>
      <c r="X8" s="71">
        <v>0</v>
      </c>
      <c r="Y8" s="49">
        <v>0</v>
      </c>
      <c r="Z8" s="71"/>
      <c r="AA8" s="56"/>
    </row>
    <row r="9" spans="1:27" x14ac:dyDescent="0.25">
      <c r="A9" s="152">
        <v>2102</v>
      </c>
      <c r="B9" s="16" t="s">
        <v>4</v>
      </c>
      <c r="C9" s="60"/>
      <c r="D9" s="49"/>
      <c r="E9" s="49"/>
      <c r="F9" s="49"/>
      <c r="G9" s="49"/>
      <c r="H9" s="49"/>
      <c r="I9" s="49"/>
      <c r="J9" s="49"/>
      <c r="K9" s="49">
        <v>287360.56</v>
      </c>
      <c r="L9" s="49">
        <f>K9/M9*100</f>
        <v>99.951499130434783</v>
      </c>
      <c r="M9" s="49">
        <v>287500</v>
      </c>
      <c r="N9" s="49">
        <v>1000000</v>
      </c>
      <c r="O9" s="49">
        <v>959159</v>
      </c>
      <c r="P9" s="49">
        <v>500000</v>
      </c>
      <c r="Q9" s="49"/>
      <c r="R9" s="49">
        <v>1000000</v>
      </c>
      <c r="S9" s="49">
        <v>408000</v>
      </c>
      <c r="T9" s="49">
        <v>1500000</v>
      </c>
      <c r="U9" s="49">
        <v>500000</v>
      </c>
      <c r="V9" s="49">
        <v>0</v>
      </c>
      <c r="W9" s="49">
        <v>500000</v>
      </c>
      <c r="X9" s="49">
        <v>0</v>
      </c>
      <c r="Y9" s="49">
        <v>0</v>
      </c>
      <c r="Z9" s="49"/>
      <c r="AA9" s="49"/>
    </row>
    <row r="10" spans="1:27" ht="16.5" thickBot="1" x14ac:dyDescent="0.3">
      <c r="A10" s="6" t="s">
        <v>0</v>
      </c>
      <c r="B10" s="6"/>
      <c r="C10" s="3">
        <f t="shared" ref="C10:K10" si="0">SUM(C8:C9)</f>
        <v>0</v>
      </c>
      <c r="D10" s="3">
        <f t="shared" si="0"/>
        <v>500000</v>
      </c>
      <c r="E10" s="3">
        <f t="shared" si="0"/>
        <v>194247</v>
      </c>
      <c r="F10" s="3">
        <f t="shared" si="0"/>
        <v>38.849400000000003</v>
      </c>
      <c r="G10" s="3">
        <f t="shared" si="0"/>
        <v>500000</v>
      </c>
      <c r="H10" s="3">
        <f t="shared" si="0"/>
        <v>299500</v>
      </c>
      <c r="I10" s="3">
        <f t="shared" si="0"/>
        <v>59.9</v>
      </c>
      <c r="J10" s="3">
        <f t="shared" si="0"/>
        <v>1000000</v>
      </c>
      <c r="K10" s="3">
        <f t="shared" si="0"/>
        <v>418660.56</v>
      </c>
      <c r="L10" s="49">
        <f>K10/M10*100</f>
        <v>32.51732504854369</v>
      </c>
      <c r="M10" s="3">
        <f>SUM(M8:M9)</f>
        <v>1287500</v>
      </c>
      <c r="N10" s="3">
        <f>SUM(N8:N9)</f>
        <v>2000000</v>
      </c>
      <c r="O10" s="3">
        <f>SUM(O8:O9)</f>
        <v>1046409</v>
      </c>
      <c r="P10" s="3">
        <f>SUM(P7:P9)</f>
        <v>1500000</v>
      </c>
      <c r="Q10" s="3">
        <f t="shared" ref="Q10" si="1">SUM(Q7:Q9)</f>
        <v>0</v>
      </c>
      <c r="R10" s="3">
        <f>SUM(R7:R9)</f>
        <v>2500000</v>
      </c>
      <c r="S10" s="3">
        <f>SUM(S7:S9)</f>
        <v>408000</v>
      </c>
      <c r="T10" s="3">
        <f t="shared" ref="T10:AA10" si="2">SUM(T7:T9)</f>
        <v>2500000</v>
      </c>
      <c r="U10" s="3">
        <f t="shared" si="2"/>
        <v>1500000</v>
      </c>
      <c r="V10" s="3">
        <f t="shared" si="2"/>
        <v>0</v>
      </c>
      <c r="W10" s="3">
        <f t="shared" si="2"/>
        <v>1000000</v>
      </c>
      <c r="X10" s="3">
        <f t="shared" si="2"/>
        <v>0</v>
      </c>
      <c r="Y10" s="3">
        <f t="shared" si="2"/>
        <v>0</v>
      </c>
      <c r="Z10" s="3">
        <f t="shared" si="2"/>
        <v>0</v>
      </c>
      <c r="AA10" s="3">
        <f t="shared" si="2"/>
        <v>0</v>
      </c>
    </row>
    <row r="11" spans="1:27" ht="16.5" thickTop="1" x14ac:dyDescent="0.25">
      <c r="A11" s="37"/>
      <c r="B11" s="37"/>
      <c r="C11" s="35"/>
      <c r="D11" s="35"/>
      <c r="E11" s="35"/>
      <c r="F11" s="95"/>
      <c r="G11" s="35"/>
      <c r="H11" s="35"/>
      <c r="I11" s="9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</row>
    <row r="12" spans="1:27" x14ac:dyDescent="0.25">
      <c r="A12" s="22" t="s">
        <v>92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15.75" x14ac:dyDescent="0.25">
      <c r="A13" s="22" t="s">
        <v>64</v>
      </c>
      <c r="B13" s="21"/>
      <c r="C13" s="2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 customHeight="1" x14ac:dyDescent="0.25">
      <c r="A14" s="397" t="s">
        <v>12</v>
      </c>
      <c r="B14" s="398"/>
      <c r="C14" s="45">
        <v>2014</v>
      </c>
      <c r="D14" s="409">
        <v>2015</v>
      </c>
      <c r="E14" s="410"/>
      <c r="F14" s="411"/>
      <c r="G14" s="409">
        <v>2016</v>
      </c>
      <c r="H14" s="410"/>
      <c r="I14" s="411"/>
      <c r="J14" s="42">
        <v>2017</v>
      </c>
      <c r="K14" s="412">
        <v>2017</v>
      </c>
      <c r="L14" s="413"/>
      <c r="M14" s="414"/>
      <c r="N14" s="412">
        <v>2018</v>
      </c>
      <c r="O14" s="414"/>
      <c r="P14" s="241">
        <v>2019</v>
      </c>
      <c r="Q14" s="245">
        <v>2020</v>
      </c>
      <c r="R14" s="421">
        <v>2021</v>
      </c>
      <c r="S14" s="421"/>
      <c r="T14" s="142">
        <v>2022</v>
      </c>
      <c r="U14" s="417">
        <v>2022</v>
      </c>
      <c r="V14" s="418"/>
      <c r="W14" s="422">
        <v>2023</v>
      </c>
      <c r="X14" s="423"/>
      <c r="Y14" s="415">
        <v>2024</v>
      </c>
      <c r="Z14" s="415"/>
      <c r="AA14" s="402" t="s">
        <v>316</v>
      </c>
    </row>
    <row r="15" spans="1:27" ht="45" customHeight="1" x14ac:dyDescent="0.25">
      <c r="A15" s="399"/>
      <c r="B15" s="400"/>
      <c r="C15" s="43" t="s">
        <v>8</v>
      </c>
      <c r="D15" s="42" t="s">
        <v>7</v>
      </c>
      <c r="E15" s="42" t="s">
        <v>8</v>
      </c>
      <c r="F15" s="40" t="s">
        <v>11</v>
      </c>
      <c r="G15" s="40" t="s">
        <v>10</v>
      </c>
      <c r="H15" s="42" t="s">
        <v>8</v>
      </c>
      <c r="I15" s="40" t="s">
        <v>11</v>
      </c>
      <c r="J15" s="42" t="s">
        <v>7</v>
      </c>
      <c r="K15" s="42" t="s">
        <v>9</v>
      </c>
      <c r="L15" s="40" t="s">
        <v>11</v>
      </c>
      <c r="M15" s="40" t="s">
        <v>10</v>
      </c>
      <c r="N15" s="40" t="s">
        <v>10</v>
      </c>
      <c r="O15" s="42" t="s">
        <v>9</v>
      </c>
      <c r="P15" s="42" t="s">
        <v>7</v>
      </c>
      <c r="Q15" s="40" t="s">
        <v>8</v>
      </c>
      <c r="R15" s="41" t="s">
        <v>7</v>
      </c>
      <c r="S15" s="199" t="s">
        <v>8</v>
      </c>
      <c r="T15" s="40" t="s">
        <v>6</v>
      </c>
      <c r="U15" s="41" t="s">
        <v>7</v>
      </c>
      <c r="V15" s="244" t="s">
        <v>8</v>
      </c>
      <c r="W15" s="201" t="s">
        <v>7</v>
      </c>
      <c r="X15" s="384" t="s">
        <v>8</v>
      </c>
      <c r="Y15" s="41" t="s">
        <v>7</v>
      </c>
      <c r="Z15" s="384" t="s">
        <v>318</v>
      </c>
      <c r="AA15" s="403"/>
    </row>
    <row r="16" spans="1:27" x14ac:dyDescent="0.25">
      <c r="A16" s="153" t="s">
        <v>127</v>
      </c>
      <c r="B16" s="13" t="s">
        <v>5</v>
      </c>
      <c r="C16" s="60">
        <v>551785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>
        <v>0</v>
      </c>
      <c r="Q16" s="49"/>
      <c r="R16" s="49"/>
      <c r="S16" s="49"/>
      <c r="T16" s="49"/>
      <c r="U16" s="49"/>
      <c r="V16" s="49"/>
      <c r="W16" s="49"/>
      <c r="X16" s="49"/>
      <c r="Y16" s="49">
        <v>1000000</v>
      </c>
      <c r="Z16" s="49"/>
      <c r="AA16" s="49"/>
    </row>
    <row r="17" spans="1:27" x14ac:dyDescent="0.25">
      <c r="A17" s="153">
        <v>2003</v>
      </c>
      <c r="B17" s="16" t="s">
        <v>19</v>
      </c>
      <c r="C17" s="60">
        <v>93899</v>
      </c>
      <c r="D17" s="49">
        <v>500000</v>
      </c>
      <c r="E17" s="49">
        <v>497500</v>
      </c>
      <c r="F17" s="49">
        <f>E17/D17*100</f>
        <v>99.5</v>
      </c>
      <c r="G17" s="49">
        <v>1000000</v>
      </c>
      <c r="H17" s="49">
        <v>848600</v>
      </c>
      <c r="I17" s="49">
        <f>H17/G17*100</f>
        <v>84.86</v>
      </c>
      <c r="J17" s="49">
        <v>1000000</v>
      </c>
      <c r="K17" s="49">
        <v>982150</v>
      </c>
      <c r="L17" s="49">
        <f>K17/M17*100</f>
        <v>98.215000000000003</v>
      </c>
      <c r="M17" s="49">
        <v>1000000</v>
      </c>
      <c r="N17" s="49">
        <v>130000</v>
      </c>
      <c r="O17" s="49">
        <v>0</v>
      </c>
      <c r="P17" s="49">
        <v>200000</v>
      </c>
      <c r="Q17" s="49"/>
      <c r="R17" s="49"/>
      <c r="S17" s="49"/>
      <c r="T17" s="49"/>
      <c r="U17" s="49"/>
      <c r="V17" s="49"/>
      <c r="W17" s="49"/>
      <c r="X17" s="49"/>
      <c r="Y17" s="49">
        <v>3000000</v>
      </c>
      <c r="Z17" s="49"/>
      <c r="AA17" s="49"/>
    </row>
    <row r="18" spans="1:27" x14ac:dyDescent="0.25">
      <c r="A18" s="153">
        <v>2102</v>
      </c>
      <c r="B18" s="16" t="s">
        <v>4</v>
      </c>
      <c r="C18" s="60">
        <v>2496368</v>
      </c>
      <c r="D18" s="49">
        <v>1500000</v>
      </c>
      <c r="E18" s="49">
        <v>1499987</v>
      </c>
      <c r="F18" s="49">
        <f>E18/D18*100</f>
        <v>99.999133333333333</v>
      </c>
      <c r="G18" s="49">
        <v>1000000</v>
      </c>
      <c r="H18" s="49">
        <v>948924.05</v>
      </c>
      <c r="I18" s="49">
        <f>H18/G18*100</f>
        <v>94.892404999999997</v>
      </c>
      <c r="J18" s="49">
        <v>750000</v>
      </c>
      <c r="K18" s="49">
        <v>748934</v>
      </c>
      <c r="L18" s="49">
        <f>K18/M18*100</f>
        <v>99.857866666666666</v>
      </c>
      <c r="M18" s="49">
        <v>750000</v>
      </c>
      <c r="N18" s="49">
        <v>2000000</v>
      </c>
      <c r="O18" s="49">
        <v>1994128.5</v>
      </c>
      <c r="P18" s="49">
        <v>200000</v>
      </c>
      <c r="Q18" s="49">
        <v>1375897</v>
      </c>
      <c r="R18" s="49">
        <v>1000000</v>
      </c>
      <c r="S18" s="49">
        <v>876139</v>
      </c>
      <c r="T18" s="49">
        <v>1000000</v>
      </c>
      <c r="U18" s="49">
        <v>1000000</v>
      </c>
      <c r="V18" s="49">
        <v>64500</v>
      </c>
      <c r="W18" s="49">
        <v>500000</v>
      </c>
      <c r="X18" s="49">
        <v>182050</v>
      </c>
      <c r="Y18" s="49">
        <v>2000000</v>
      </c>
      <c r="Z18" s="49"/>
      <c r="AA18" s="49"/>
    </row>
    <row r="19" spans="1:27" x14ac:dyDescent="0.25">
      <c r="A19" s="143">
        <v>2505</v>
      </c>
      <c r="B19" s="9" t="s">
        <v>29</v>
      </c>
      <c r="C19" s="55"/>
      <c r="D19" s="53"/>
      <c r="E19" s="54"/>
      <c r="F19" s="54"/>
      <c r="G19" s="52"/>
      <c r="H19" s="53"/>
      <c r="I19" s="52"/>
      <c r="J19" s="51"/>
      <c r="K19" s="69"/>
      <c r="L19" s="49"/>
      <c r="M19" s="51"/>
      <c r="N19" s="70"/>
      <c r="O19" s="70"/>
      <c r="P19" s="49">
        <v>200000</v>
      </c>
      <c r="Q19" s="94"/>
      <c r="R19" s="49">
        <v>100000</v>
      </c>
      <c r="S19" s="49">
        <v>0</v>
      </c>
      <c r="T19" s="49">
        <v>100000</v>
      </c>
      <c r="U19" s="49">
        <v>100000</v>
      </c>
      <c r="V19" s="49">
        <v>0</v>
      </c>
      <c r="W19" s="49">
        <v>100000</v>
      </c>
      <c r="X19" s="49">
        <v>99960.3</v>
      </c>
      <c r="Y19" s="49">
        <v>200000</v>
      </c>
      <c r="Z19" s="49"/>
      <c r="AA19" s="49"/>
    </row>
    <row r="20" spans="1:27" x14ac:dyDescent="0.25">
      <c r="A20" s="143">
        <v>2507</v>
      </c>
      <c r="B20" s="9" t="s">
        <v>1</v>
      </c>
      <c r="C20" s="55"/>
      <c r="D20" s="53"/>
      <c r="E20" s="54"/>
      <c r="F20" s="54"/>
      <c r="G20" s="52"/>
      <c r="H20" s="53"/>
      <c r="I20" s="52"/>
      <c r="J20" s="51"/>
      <c r="K20" s="69"/>
      <c r="L20" s="49"/>
      <c r="M20" s="51"/>
      <c r="N20" s="70"/>
      <c r="O20" s="70"/>
      <c r="P20" s="70"/>
      <c r="Q20" s="94"/>
      <c r="R20" s="49">
        <v>100000</v>
      </c>
      <c r="S20" s="49">
        <v>0</v>
      </c>
      <c r="T20" s="49">
        <v>100000</v>
      </c>
      <c r="U20" s="49">
        <v>2000000</v>
      </c>
      <c r="V20" s="49">
        <v>0</v>
      </c>
      <c r="W20" s="49">
        <v>100000</v>
      </c>
      <c r="X20" s="49">
        <v>0</v>
      </c>
      <c r="Y20" s="49">
        <v>1000000</v>
      </c>
      <c r="Z20" s="49"/>
      <c r="AA20" s="49"/>
    </row>
    <row r="21" spans="1:27" x14ac:dyDescent="0.25">
      <c r="A21" s="154">
        <v>2106</v>
      </c>
      <c r="B21" s="7" t="s">
        <v>2</v>
      </c>
      <c r="C21" s="7"/>
      <c r="D21" s="7"/>
      <c r="E21" s="7"/>
      <c r="F21" s="7"/>
      <c r="G21" s="7"/>
      <c r="H21" s="7"/>
      <c r="I21" s="7"/>
      <c r="J21" s="7"/>
      <c r="K21" s="7"/>
      <c r="L21" s="49"/>
      <c r="M21" s="7"/>
      <c r="N21" s="7"/>
      <c r="O21" s="7"/>
      <c r="P21" s="7"/>
      <c r="Q21" s="49">
        <v>0</v>
      </c>
      <c r="R21" s="49">
        <v>500000</v>
      </c>
      <c r="S21" s="49">
        <v>0</v>
      </c>
      <c r="T21" s="49">
        <v>1000000</v>
      </c>
      <c r="U21" s="49">
        <v>1000000</v>
      </c>
      <c r="V21" s="49">
        <v>0</v>
      </c>
      <c r="W21" s="49">
        <v>500000</v>
      </c>
      <c r="X21" s="49">
        <v>0</v>
      </c>
      <c r="Y21" s="51"/>
      <c r="Z21" s="49"/>
      <c r="AA21" s="49"/>
    </row>
    <row r="22" spans="1:27" ht="16.5" thickBot="1" x14ac:dyDescent="0.3">
      <c r="A22" s="6" t="s">
        <v>0</v>
      </c>
      <c r="B22" s="6"/>
      <c r="C22" s="3">
        <f>SUM(C16:C18)</f>
        <v>3142052</v>
      </c>
      <c r="D22" s="3">
        <f>SUM(D16:D18)</f>
        <v>2000000</v>
      </c>
      <c r="E22" s="3">
        <f>SUM(E16:E18)</f>
        <v>1997487</v>
      </c>
      <c r="F22" s="59">
        <f>E22/D22*100</f>
        <v>99.874350000000007</v>
      </c>
      <c r="G22" s="3">
        <f>SUM(G16:G18)</f>
        <v>2000000</v>
      </c>
      <c r="H22" s="3">
        <f>SUM(H16:H18)</f>
        <v>1797524.05</v>
      </c>
      <c r="I22" s="59">
        <f>H22/G22*100</f>
        <v>89.876202500000005</v>
      </c>
      <c r="J22" s="3">
        <f>SUM(J16:J18)</f>
        <v>1750000</v>
      </c>
      <c r="K22" s="3">
        <f>SUM(K16:K18)</f>
        <v>1731084</v>
      </c>
      <c r="L22" s="49">
        <f>K22/M22*100</f>
        <v>98.919085714285714</v>
      </c>
      <c r="M22" s="3">
        <f>SUM(M16:M18)</f>
        <v>1750000</v>
      </c>
      <c r="N22" s="3">
        <f>SUM(N16:N18)</f>
        <v>2130000</v>
      </c>
      <c r="O22" s="3">
        <f>SUM(O16:O18)</f>
        <v>1994128.5</v>
      </c>
      <c r="P22" s="3">
        <f>SUM(P16:P21)</f>
        <v>600000</v>
      </c>
      <c r="Q22" s="3">
        <f t="shared" ref="Q22:T22" si="3">SUM(Q16:Q21)</f>
        <v>1375897</v>
      </c>
      <c r="R22" s="3">
        <f t="shared" si="3"/>
        <v>1700000</v>
      </c>
      <c r="S22" s="3">
        <f t="shared" si="3"/>
        <v>876139</v>
      </c>
      <c r="T22" s="3">
        <f t="shared" si="3"/>
        <v>2200000</v>
      </c>
      <c r="U22" s="3">
        <f>SUM(U16:U21)</f>
        <v>4100000</v>
      </c>
      <c r="V22" s="3">
        <f t="shared" ref="V22:AA22" si="4">SUM(V16:V21)</f>
        <v>64500</v>
      </c>
      <c r="W22" s="3">
        <f t="shared" si="4"/>
        <v>1200000</v>
      </c>
      <c r="X22" s="3">
        <f t="shared" si="4"/>
        <v>282010.3</v>
      </c>
      <c r="Y22" s="3">
        <f t="shared" si="4"/>
        <v>7200000</v>
      </c>
      <c r="Z22" s="3">
        <f t="shared" si="4"/>
        <v>0</v>
      </c>
      <c r="AA22" s="3">
        <f t="shared" si="4"/>
        <v>0</v>
      </c>
    </row>
    <row r="23" spans="1:27" ht="15.75" thickTop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5">
      <c r="A24" s="22" t="s">
        <v>92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ht="15.75" x14ac:dyDescent="0.25">
      <c r="A25" s="22" t="s">
        <v>176</v>
      </c>
      <c r="B25" s="21"/>
      <c r="C25" s="2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 customHeight="1" x14ac:dyDescent="0.25">
      <c r="A26" s="397" t="s">
        <v>12</v>
      </c>
      <c r="B26" s="398"/>
      <c r="C26" s="45">
        <v>2014</v>
      </c>
      <c r="D26" s="409">
        <v>2015</v>
      </c>
      <c r="E26" s="410"/>
      <c r="F26" s="411"/>
      <c r="G26" s="409">
        <v>2016</v>
      </c>
      <c r="H26" s="410"/>
      <c r="I26" s="411"/>
      <c r="J26" s="231">
        <v>2017</v>
      </c>
      <c r="K26" s="412">
        <v>2017</v>
      </c>
      <c r="L26" s="413"/>
      <c r="M26" s="414"/>
      <c r="N26" s="412">
        <v>2018</v>
      </c>
      <c r="O26" s="414"/>
      <c r="P26" s="242">
        <v>2019</v>
      </c>
      <c r="Q26" s="240">
        <v>2020</v>
      </c>
      <c r="R26" s="416">
        <v>2021</v>
      </c>
      <c r="S26" s="416"/>
      <c r="T26" s="229">
        <v>2022</v>
      </c>
      <c r="U26" s="417">
        <v>2022</v>
      </c>
      <c r="V26" s="418"/>
      <c r="W26" s="422">
        <v>2023</v>
      </c>
      <c r="X26" s="423"/>
      <c r="Y26" s="415">
        <v>2024</v>
      </c>
      <c r="Z26" s="415"/>
      <c r="AA26" s="402" t="s">
        <v>316</v>
      </c>
    </row>
    <row r="27" spans="1:27" ht="51" customHeight="1" x14ac:dyDescent="0.25">
      <c r="A27" s="399"/>
      <c r="B27" s="400"/>
      <c r="C27" s="43" t="s">
        <v>8</v>
      </c>
      <c r="D27" s="231" t="s">
        <v>7</v>
      </c>
      <c r="E27" s="231" t="s">
        <v>8</v>
      </c>
      <c r="F27" s="230" t="s">
        <v>11</v>
      </c>
      <c r="G27" s="230" t="s">
        <v>10</v>
      </c>
      <c r="H27" s="231" t="s">
        <v>8</v>
      </c>
      <c r="I27" s="230" t="s">
        <v>11</v>
      </c>
      <c r="J27" s="231" t="s">
        <v>7</v>
      </c>
      <c r="K27" s="231" t="s">
        <v>9</v>
      </c>
      <c r="L27" s="230" t="s">
        <v>11</v>
      </c>
      <c r="M27" s="230" t="s">
        <v>10</v>
      </c>
      <c r="N27" s="230" t="s">
        <v>10</v>
      </c>
      <c r="O27" s="231" t="s">
        <v>9</v>
      </c>
      <c r="P27" s="231" t="s">
        <v>7</v>
      </c>
      <c r="Q27" s="230" t="s">
        <v>8</v>
      </c>
      <c r="R27" s="41" t="s">
        <v>7</v>
      </c>
      <c r="S27" s="230" t="s">
        <v>8</v>
      </c>
      <c r="T27" s="230" t="s">
        <v>6</v>
      </c>
      <c r="U27" s="41" t="s">
        <v>7</v>
      </c>
      <c r="V27" s="244" t="s">
        <v>8</v>
      </c>
      <c r="W27" s="201" t="s">
        <v>7</v>
      </c>
      <c r="X27" s="384" t="s">
        <v>8</v>
      </c>
      <c r="Y27" s="41" t="s">
        <v>7</v>
      </c>
      <c r="Z27" s="384" t="s">
        <v>318</v>
      </c>
      <c r="AA27" s="403"/>
    </row>
    <row r="28" spans="1:27" ht="36" customHeight="1" x14ac:dyDescent="0.25">
      <c r="A28" s="19">
        <v>2004</v>
      </c>
      <c r="B28" s="63" t="s">
        <v>177</v>
      </c>
      <c r="C28" s="93">
        <v>8174824</v>
      </c>
      <c r="D28" s="72">
        <v>30000000</v>
      </c>
      <c r="E28" s="72">
        <v>9403700</v>
      </c>
      <c r="F28" s="92">
        <f>E28/D28*100</f>
        <v>31.345666666666666</v>
      </c>
      <c r="G28" s="72">
        <v>30000000</v>
      </c>
      <c r="H28" s="72">
        <v>5291300</v>
      </c>
      <c r="I28" s="92">
        <f>H28/G28*100</f>
        <v>17.637666666666664</v>
      </c>
      <c r="J28" s="72">
        <v>20000000</v>
      </c>
      <c r="K28" s="89">
        <v>20000000</v>
      </c>
      <c r="L28" s="89">
        <f>K28/M28*100</f>
        <v>100</v>
      </c>
      <c r="M28" s="72">
        <v>20000000</v>
      </c>
      <c r="N28" s="56"/>
      <c r="O28" s="56"/>
      <c r="P28" s="56">
        <v>30000000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/>
      <c r="W28" s="56">
        <v>100000000</v>
      </c>
      <c r="X28" s="56">
        <v>0</v>
      </c>
      <c r="Y28" s="268">
        <v>0</v>
      </c>
      <c r="Z28" s="56"/>
      <c r="AA28" s="56"/>
    </row>
    <row r="29" spans="1:27" ht="16.5" thickBot="1" x14ac:dyDescent="0.3">
      <c r="A29" s="6" t="s">
        <v>0</v>
      </c>
      <c r="B29" s="6"/>
      <c r="C29" s="3">
        <f>SUM(C28:C28)</f>
        <v>8174824</v>
      </c>
      <c r="D29" s="3">
        <f>SUM(D28:D28)</f>
        <v>30000000</v>
      </c>
      <c r="E29" s="3">
        <f>SUM(E28:E28)</f>
        <v>9403700</v>
      </c>
      <c r="F29" s="91">
        <f>E29/D29*100</f>
        <v>31.345666666666666</v>
      </c>
      <c r="G29" s="3">
        <f>SUM(G28:G28)</f>
        <v>30000000</v>
      </c>
      <c r="H29" s="3">
        <f>SUM(H28:H28)</f>
        <v>5291300</v>
      </c>
      <c r="I29" s="90">
        <f>H29/G29*100</f>
        <v>17.637666666666664</v>
      </c>
      <c r="J29" s="3">
        <f>SUM(J28:J28)</f>
        <v>20000000</v>
      </c>
      <c r="K29" s="3">
        <f>SUM(K28)</f>
        <v>20000000</v>
      </c>
      <c r="L29" s="89">
        <f>K29/M29*100</f>
        <v>100</v>
      </c>
      <c r="M29" s="3">
        <f>SUM(M28:M28)</f>
        <v>20000000</v>
      </c>
      <c r="N29" s="3">
        <f>SUM(N28:N28)</f>
        <v>0</v>
      </c>
      <c r="O29" s="3"/>
      <c r="P29" s="3">
        <f t="shared" ref="P29:AA29" si="5">SUM(P28:P28)</f>
        <v>30000000</v>
      </c>
      <c r="Q29" s="3">
        <f t="shared" si="5"/>
        <v>0</v>
      </c>
      <c r="R29" s="3">
        <f t="shared" si="5"/>
        <v>0</v>
      </c>
      <c r="S29" s="3">
        <f t="shared" si="5"/>
        <v>0</v>
      </c>
      <c r="T29" s="3">
        <f t="shared" si="5"/>
        <v>0</v>
      </c>
      <c r="U29" s="3">
        <f t="shared" si="5"/>
        <v>0</v>
      </c>
      <c r="V29" s="3">
        <f t="shared" si="5"/>
        <v>0</v>
      </c>
      <c r="W29" s="3">
        <f t="shared" si="5"/>
        <v>100000000</v>
      </c>
      <c r="X29" s="3">
        <f t="shared" si="5"/>
        <v>0</v>
      </c>
      <c r="Y29" s="3">
        <f t="shared" si="5"/>
        <v>0</v>
      </c>
      <c r="Z29" s="3">
        <f t="shared" si="5"/>
        <v>0</v>
      </c>
      <c r="AA29" s="3">
        <f t="shared" si="5"/>
        <v>0</v>
      </c>
    </row>
    <row r="30" spans="1:27" ht="16.5" thickTop="1" x14ac:dyDescent="0.25">
      <c r="A30" s="34"/>
      <c r="E30" s="28"/>
      <c r="F30" s="28"/>
      <c r="G30" s="28"/>
      <c r="H30" s="28"/>
      <c r="I30" s="28"/>
      <c r="J30" s="28"/>
      <c r="K30" s="31"/>
      <c r="L30" s="31"/>
      <c r="M30" s="28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ht="15.75" x14ac:dyDescent="0.25">
      <c r="A31" s="34" t="s">
        <v>93</v>
      </c>
      <c r="E31" s="28"/>
      <c r="F31" s="28"/>
      <c r="G31" s="28"/>
      <c r="H31" s="28"/>
      <c r="I31" s="28"/>
      <c r="J31" s="28"/>
      <c r="K31" s="31"/>
      <c r="L31" s="31"/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x14ac:dyDescent="0.25">
      <c r="A32" s="22" t="s">
        <v>92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ht="15.75" x14ac:dyDescent="0.25">
      <c r="A33" s="22" t="s">
        <v>91</v>
      </c>
      <c r="B33" s="21"/>
      <c r="C33" s="2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 customHeight="1" x14ac:dyDescent="0.25">
      <c r="A34" s="397" t="s">
        <v>12</v>
      </c>
      <c r="B34" s="398"/>
      <c r="C34" s="45">
        <v>2014</v>
      </c>
      <c r="D34" s="409">
        <v>2015</v>
      </c>
      <c r="E34" s="410"/>
      <c r="F34" s="411"/>
      <c r="G34" s="409">
        <v>2016</v>
      </c>
      <c r="H34" s="410"/>
      <c r="I34" s="411"/>
      <c r="J34" s="42">
        <v>2017</v>
      </c>
      <c r="K34" s="412">
        <v>2017</v>
      </c>
      <c r="L34" s="413"/>
      <c r="M34" s="414"/>
      <c r="N34" s="412">
        <v>2018</v>
      </c>
      <c r="O34" s="414"/>
      <c r="P34" s="242">
        <v>2019</v>
      </c>
      <c r="Q34" s="240">
        <v>2020</v>
      </c>
      <c r="R34" s="416">
        <v>2021</v>
      </c>
      <c r="S34" s="416"/>
      <c r="T34" s="44">
        <v>2022</v>
      </c>
      <c r="U34" s="417">
        <v>2022</v>
      </c>
      <c r="V34" s="418"/>
      <c r="W34" s="422">
        <v>2023</v>
      </c>
      <c r="X34" s="423"/>
      <c r="Y34" s="415">
        <v>2024</v>
      </c>
      <c r="Z34" s="415"/>
      <c r="AA34" s="402" t="s">
        <v>316</v>
      </c>
    </row>
    <row r="35" spans="1:27" ht="52.5" customHeight="1" x14ac:dyDescent="0.25">
      <c r="A35" s="399"/>
      <c r="B35" s="400"/>
      <c r="C35" s="43" t="s">
        <v>8</v>
      </c>
      <c r="D35" s="42" t="s">
        <v>7</v>
      </c>
      <c r="E35" s="42" t="s">
        <v>8</v>
      </c>
      <c r="F35" s="40" t="s">
        <v>11</v>
      </c>
      <c r="G35" s="40" t="s">
        <v>10</v>
      </c>
      <c r="H35" s="42" t="s">
        <v>8</v>
      </c>
      <c r="I35" s="40" t="s">
        <v>11</v>
      </c>
      <c r="J35" s="42" t="s">
        <v>7</v>
      </c>
      <c r="K35" s="42" t="s">
        <v>9</v>
      </c>
      <c r="L35" s="40" t="s">
        <v>11</v>
      </c>
      <c r="M35" s="40" t="s">
        <v>10</v>
      </c>
      <c r="N35" s="40" t="s">
        <v>10</v>
      </c>
      <c r="O35" s="42" t="s">
        <v>9</v>
      </c>
      <c r="P35" s="42" t="s">
        <v>7</v>
      </c>
      <c r="Q35" s="40" t="s">
        <v>8</v>
      </c>
      <c r="R35" s="41" t="s">
        <v>7</v>
      </c>
      <c r="S35" s="199" t="s">
        <v>8</v>
      </c>
      <c r="T35" s="40" t="s">
        <v>6</v>
      </c>
      <c r="U35" s="41" t="s">
        <v>7</v>
      </c>
      <c r="V35" s="244" t="s">
        <v>8</v>
      </c>
      <c r="W35" s="201" t="s">
        <v>7</v>
      </c>
      <c r="X35" s="384" t="s">
        <v>8</v>
      </c>
      <c r="Y35" s="41" t="s">
        <v>7</v>
      </c>
      <c r="Z35" s="384" t="s">
        <v>318</v>
      </c>
      <c r="AA35" s="403"/>
    </row>
    <row r="36" spans="1:27" ht="29.25" x14ac:dyDescent="0.25">
      <c r="A36" s="19">
        <v>2201</v>
      </c>
      <c r="B36" s="63" t="s">
        <v>128</v>
      </c>
      <c r="C36" s="93">
        <v>8174824</v>
      </c>
      <c r="D36" s="72">
        <v>30000000</v>
      </c>
      <c r="E36" s="72">
        <v>9403700</v>
      </c>
      <c r="F36" s="92">
        <f>E36/D36*100</f>
        <v>31.345666666666666</v>
      </c>
      <c r="G36" s="72">
        <v>30000000</v>
      </c>
      <c r="H36" s="72">
        <v>5291300</v>
      </c>
      <c r="I36" s="92">
        <f>H36/G36*100</f>
        <v>17.637666666666664</v>
      </c>
      <c r="J36" s="72">
        <v>20000000</v>
      </c>
      <c r="K36" s="89">
        <v>20000000</v>
      </c>
      <c r="L36" s="89">
        <f>K36/M36*100</f>
        <v>100</v>
      </c>
      <c r="M36" s="72">
        <v>20000000</v>
      </c>
      <c r="N36" s="56"/>
      <c r="O36" s="56"/>
      <c r="P36" s="56">
        <v>30000000</v>
      </c>
      <c r="Q36" s="56">
        <v>0</v>
      </c>
      <c r="R36" s="56">
        <v>10000000</v>
      </c>
      <c r="S36" s="56">
        <v>7325058.0499999998</v>
      </c>
      <c r="T36" s="56">
        <v>50000000</v>
      </c>
      <c r="U36" s="56">
        <v>10000000</v>
      </c>
      <c r="V36" s="56">
        <v>0</v>
      </c>
      <c r="W36" s="56">
        <v>0</v>
      </c>
      <c r="X36" s="56">
        <v>0</v>
      </c>
      <c r="Y36" s="56">
        <v>0</v>
      </c>
      <c r="Z36" s="56"/>
      <c r="AA36" s="56"/>
    </row>
    <row r="37" spans="1:27" ht="16.5" thickBot="1" x14ac:dyDescent="0.3">
      <c r="A37" s="6" t="s">
        <v>0</v>
      </c>
      <c r="B37" s="6"/>
      <c r="C37" s="3">
        <f>SUM(C36:C36)</f>
        <v>8174824</v>
      </c>
      <c r="D37" s="3">
        <f>SUM(D36:D36)</f>
        <v>30000000</v>
      </c>
      <c r="E37" s="3">
        <f>SUM(E36:E36)</f>
        <v>9403700</v>
      </c>
      <c r="F37" s="91">
        <f>E37/D37*100</f>
        <v>31.345666666666666</v>
      </c>
      <c r="G37" s="3">
        <f>SUM(G36:G36)</f>
        <v>30000000</v>
      </c>
      <c r="H37" s="3">
        <f>SUM(H36:H36)</f>
        <v>5291300</v>
      </c>
      <c r="I37" s="90">
        <f>H37/G37*100</f>
        <v>17.637666666666664</v>
      </c>
      <c r="J37" s="3">
        <f>SUM(J36:J36)</f>
        <v>20000000</v>
      </c>
      <c r="K37" s="3">
        <f>SUM(K36)</f>
        <v>20000000</v>
      </c>
      <c r="L37" s="89">
        <f>K37/M37*100</f>
        <v>100</v>
      </c>
      <c r="M37" s="3">
        <f>SUM(M36:M36)</f>
        <v>20000000</v>
      </c>
      <c r="N37" s="3">
        <f>SUM(N36:N36)</f>
        <v>0</v>
      </c>
      <c r="O37" s="3"/>
      <c r="P37" s="3">
        <f t="shared" ref="P37:AA37" si="6">SUM(P36:P36)</f>
        <v>30000000</v>
      </c>
      <c r="Q37" s="3">
        <f t="shared" si="6"/>
        <v>0</v>
      </c>
      <c r="R37" s="3">
        <f t="shared" si="6"/>
        <v>10000000</v>
      </c>
      <c r="S37" s="3">
        <f t="shared" si="6"/>
        <v>7325058.0499999998</v>
      </c>
      <c r="T37" s="3">
        <f t="shared" si="6"/>
        <v>50000000</v>
      </c>
      <c r="U37" s="3">
        <f t="shared" si="6"/>
        <v>10000000</v>
      </c>
      <c r="V37" s="3">
        <f t="shared" si="6"/>
        <v>0</v>
      </c>
      <c r="W37" s="3">
        <f t="shared" si="6"/>
        <v>0</v>
      </c>
      <c r="X37" s="3">
        <f t="shared" si="6"/>
        <v>0</v>
      </c>
      <c r="Y37" s="3">
        <f t="shared" si="6"/>
        <v>0</v>
      </c>
      <c r="Z37" s="3">
        <f t="shared" si="6"/>
        <v>0</v>
      </c>
      <c r="AA37" s="3">
        <f t="shared" si="6"/>
        <v>0</v>
      </c>
    </row>
    <row r="38" spans="1:27" ht="16.5" thickTop="1" x14ac:dyDescent="0.25">
      <c r="A38" s="34"/>
      <c r="E38" s="28"/>
      <c r="F38" s="28"/>
      <c r="G38" s="28"/>
      <c r="H38" s="28"/>
      <c r="I38" s="28"/>
      <c r="J38" s="28"/>
      <c r="K38" s="31"/>
      <c r="L38" s="31"/>
      <c r="M38" s="28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16.5" thickBot="1" x14ac:dyDescent="0.3">
      <c r="A39" s="23"/>
      <c r="B39" s="37" t="s">
        <v>152</v>
      </c>
      <c r="C39" s="29"/>
      <c r="D39" s="23"/>
      <c r="E39" s="28"/>
      <c r="F39" s="28"/>
      <c r="G39" s="28"/>
      <c r="H39" s="28"/>
      <c r="I39" s="27"/>
      <c r="J39" s="27"/>
      <c r="K39" s="26"/>
      <c r="L39" s="26"/>
      <c r="M39" s="27"/>
      <c r="N39" s="26"/>
      <c r="O39" s="26"/>
      <c r="P39" s="26"/>
      <c r="Q39" s="26"/>
      <c r="R39" s="174">
        <f>R10+R22+R29+R37</f>
        <v>14200000</v>
      </c>
      <c r="S39" s="335">
        <f>S10+S22+S29+S37</f>
        <v>8609197.0500000007</v>
      </c>
      <c r="T39" s="335">
        <f t="shared" ref="T39:AA39" si="7">T10+T22+T29+T37</f>
        <v>54700000</v>
      </c>
      <c r="U39" s="335">
        <f t="shared" si="7"/>
        <v>15600000</v>
      </c>
      <c r="V39" s="335">
        <f t="shared" si="7"/>
        <v>64500</v>
      </c>
      <c r="W39" s="335">
        <f t="shared" si="7"/>
        <v>102200000</v>
      </c>
      <c r="X39" s="335">
        <f t="shared" si="7"/>
        <v>282010.3</v>
      </c>
      <c r="Y39" s="335">
        <f t="shared" si="7"/>
        <v>7200000</v>
      </c>
      <c r="Z39" s="335">
        <f t="shared" si="7"/>
        <v>0</v>
      </c>
      <c r="AA39" s="335">
        <f t="shared" si="7"/>
        <v>0</v>
      </c>
    </row>
    <row r="40" spans="1:27" ht="15.75" thickTop="1" x14ac:dyDescent="0.25"/>
    <row r="41" spans="1:27" ht="15.75" x14ac:dyDescent="0.25">
      <c r="C41" s="25" t="s">
        <v>173</v>
      </c>
      <c r="D41" s="25" t="s">
        <v>173</v>
      </c>
      <c r="T41" s="192" t="s">
        <v>154</v>
      </c>
    </row>
    <row r="42" spans="1:27" ht="9" customHeight="1" x14ac:dyDescent="0.25">
      <c r="T42" s="31" t="s">
        <v>156</v>
      </c>
    </row>
    <row r="43" spans="1:27" x14ac:dyDescent="0.25">
      <c r="B43" s="25" t="s">
        <v>173</v>
      </c>
    </row>
    <row r="44" spans="1:27" ht="23.25" customHeight="1" x14ac:dyDescent="0.25">
      <c r="B44" s="25" t="s">
        <v>121</v>
      </c>
      <c r="S44" s="31" t="s">
        <v>188</v>
      </c>
      <c r="X44" s="257"/>
      <c r="Y44" s="257"/>
      <c r="Z44" s="257"/>
    </row>
    <row r="47" spans="1:27" x14ac:dyDescent="0.25">
      <c r="B47" s="257" t="s">
        <v>334</v>
      </c>
    </row>
  </sheetData>
  <mergeCells count="41">
    <mergeCell ref="Y34:Z34"/>
    <mergeCell ref="W14:X14"/>
    <mergeCell ref="W26:X26"/>
    <mergeCell ref="W34:X34"/>
    <mergeCell ref="D5:F5"/>
    <mergeCell ref="G5:I5"/>
    <mergeCell ref="K5:M5"/>
    <mergeCell ref="N5:O5"/>
    <mergeCell ref="Y5:Z5"/>
    <mergeCell ref="K26:M26"/>
    <mergeCell ref="A14:B15"/>
    <mergeCell ref="D14:F14"/>
    <mergeCell ref="G14:I14"/>
    <mergeCell ref="K14:M14"/>
    <mergeCell ref="U34:V34"/>
    <mergeCell ref="R26:S26"/>
    <mergeCell ref="U26:V26"/>
    <mergeCell ref="N14:O14"/>
    <mergeCell ref="AA34:AA35"/>
    <mergeCell ref="W5:X5"/>
    <mergeCell ref="U5:V5"/>
    <mergeCell ref="A1:AA1"/>
    <mergeCell ref="A34:B35"/>
    <mergeCell ref="D34:F34"/>
    <mergeCell ref="G34:I34"/>
    <mergeCell ref="K34:M34"/>
    <mergeCell ref="N34:O34"/>
    <mergeCell ref="R34:S34"/>
    <mergeCell ref="R14:S14"/>
    <mergeCell ref="A5:B6"/>
    <mergeCell ref="A26:B27"/>
    <mergeCell ref="D26:F26"/>
    <mergeCell ref="G26:I26"/>
    <mergeCell ref="N26:O26"/>
    <mergeCell ref="AA26:AA27"/>
    <mergeCell ref="R5:S5"/>
    <mergeCell ref="U14:V14"/>
    <mergeCell ref="AA5:AA6"/>
    <mergeCell ref="AA14:AA15"/>
    <mergeCell ref="Y14:Z14"/>
    <mergeCell ref="Y26:Z26"/>
  </mergeCells>
  <pageMargins left="0.59055118110236204" right="0.196850393700787" top="0.31496062992126" bottom="0.23622047244094499" header="0.31496062992126" footer="0.31496062992126"/>
  <pageSetup paperSize="9" scale="90" orientation="landscape" r:id="rId1"/>
  <rowBreaks count="1" manualBreakCount="1">
    <brk id="30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view="pageBreakPreview" zoomScale="60" zoomScaleNormal="100" workbookViewId="0">
      <selection activeCell="B21" sqref="B21"/>
    </sheetView>
  </sheetViews>
  <sheetFormatPr defaultColWidth="9.140625" defaultRowHeight="15" x14ac:dyDescent="0.25"/>
  <cols>
    <col min="1" max="1" width="9.140625" style="48"/>
    <col min="2" max="2" width="25.85546875" style="48" customWidth="1"/>
    <col min="3" max="15" width="0" style="48" hidden="1" customWidth="1"/>
    <col min="16" max="16" width="14.140625" style="48" hidden="1" customWidth="1"/>
    <col min="17" max="17" width="14.42578125" style="126" hidden="1" customWidth="1"/>
    <col min="18" max="18" width="13.42578125" style="48" hidden="1" customWidth="1"/>
    <col min="19" max="19" width="13.5703125" style="48" customWidth="1"/>
    <col min="20" max="20" width="14.85546875" style="48" hidden="1" customWidth="1"/>
    <col min="21" max="21" width="16.28515625" style="48" customWidth="1"/>
    <col min="22" max="23" width="13.7109375" style="48" customWidth="1"/>
    <col min="24" max="24" width="14" style="48" customWidth="1"/>
    <col min="25" max="25" width="14.5703125" style="48" customWidth="1"/>
    <col min="26" max="26" width="15.140625" style="48" customWidth="1"/>
    <col min="27" max="27" width="14.42578125" style="48" customWidth="1"/>
    <col min="28" max="16384" width="9.140625" style="48"/>
  </cols>
  <sheetData>
    <row r="1" spans="1:27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</row>
    <row r="2" spans="1:27" ht="18" x14ac:dyDescent="0.25">
      <c r="A2" s="46" t="s">
        <v>90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22" t="s">
        <v>89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15.75" x14ac:dyDescent="0.25">
      <c r="A4" s="22" t="s">
        <v>129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x14ac:dyDescent="0.25">
      <c r="A5" s="22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397" t="s">
        <v>12</v>
      </c>
      <c r="B6" s="398"/>
      <c r="C6" s="45">
        <v>2014</v>
      </c>
      <c r="D6" s="409">
        <v>2015</v>
      </c>
      <c r="E6" s="410"/>
      <c r="F6" s="411"/>
      <c r="G6" s="409">
        <v>2016</v>
      </c>
      <c r="H6" s="410"/>
      <c r="I6" s="411"/>
      <c r="J6" s="42">
        <v>2017</v>
      </c>
      <c r="K6" s="412">
        <v>2017</v>
      </c>
      <c r="L6" s="413"/>
      <c r="M6" s="414"/>
      <c r="N6" s="412">
        <v>2018</v>
      </c>
      <c r="O6" s="414"/>
      <c r="P6" s="242">
        <v>2019</v>
      </c>
      <c r="Q6" s="240">
        <v>2020</v>
      </c>
      <c r="R6" s="416">
        <v>2021</v>
      </c>
      <c r="S6" s="416"/>
      <c r="U6" s="417">
        <v>2022</v>
      </c>
      <c r="V6" s="418"/>
      <c r="W6" s="417">
        <v>2023</v>
      </c>
      <c r="X6" s="418"/>
      <c r="Y6" s="417">
        <v>2024</v>
      </c>
      <c r="Z6" s="418"/>
      <c r="AA6" s="402" t="s">
        <v>316</v>
      </c>
    </row>
    <row r="7" spans="1:27" ht="49.5" customHeight="1" x14ac:dyDescent="0.25">
      <c r="A7" s="399"/>
      <c r="B7" s="400"/>
      <c r="C7" s="43" t="s">
        <v>8</v>
      </c>
      <c r="D7" s="42" t="s">
        <v>7</v>
      </c>
      <c r="E7" s="42" t="s">
        <v>8</v>
      </c>
      <c r="F7" s="40" t="s">
        <v>11</v>
      </c>
      <c r="G7" s="40" t="s">
        <v>10</v>
      </c>
      <c r="H7" s="42" t="s">
        <v>8</v>
      </c>
      <c r="I7" s="40" t="s">
        <v>11</v>
      </c>
      <c r="J7" s="42" t="s">
        <v>7</v>
      </c>
      <c r="K7" s="42" t="s">
        <v>9</v>
      </c>
      <c r="L7" s="40" t="s">
        <v>11</v>
      </c>
      <c r="M7" s="40" t="s">
        <v>10</v>
      </c>
      <c r="N7" s="40" t="s">
        <v>10</v>
      </c>
      <c r="O7" s="42" t="s">
        <v>9</v>
      </c>
      <c r="P7" s="42" t="s">
        <v>7</v>
      </c>
      <c r="Q7" s="125" t="s">
        <v>8</v>
      </c>
      <c r="R7" s="41" t="s">
        <v>7</v>
      </c>
      <c r="S7" s="200" t="s">
        <v>8</v>
      </c>
      <c r="T7" s="40" t="s">
        <v>6</v>
      </c>
      <c r="U7" s="41" t="s">
        <v>7</v>
      </c>
      <c r="V7" s="200" t="s">
        <v>8</v>
      </c>
      <c r="W7" s="41" t="s">
        <v>7</v>
      </c>
      <c r="X7" s="200" t="s">
        <v>8</v>
      </c>
      <c r="Y7" s="41" t="s">
        <v>7</v>
      </c>
      <c r="Z7" s="384" t="s">
        <v>318</v>
      </c>
      <c r="AA7" s="403"/>
    </row>
    <row r="8" spans="1:27" x14ac:dyDescent="0.25">
      <c r="A8" s="88">
        <v>2001</v>
      </c>
      <c r="B8" s="13" t="s">
        <v>5</v>
      </c>
      <c r="C8" s="60">
        <v>551785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>
        <v>1000000</v>
      </c>
      <c r="Q8" s="49">
        <v>1356678.58</v>
      </c>
      <c r="R8" s="49">
        <v>2000000</v>
      </c>
      <c r="S8" s="49">
        <v>1750827.89</v>
      </c>
      <c r="T8" s="49">
        <v>4000000</v>
      </c>
      <c r="U8" s="49">
        <v>2000000</v>
      </c>
      <c r="V8" s="49">
        <v>0</v>
      </c>
      <c r="W8" s="49">
        <v>0</v>
      </c>
      <c r="X8" s="49"/>
      <c r="Y8" s="146">
        <v>0</v>
      </c>
      <c r="Z8" s="49"/>
      <c r="AA8" s="49"/>
    </row>
    <row r="9" spans="1:27" x14ac:dyDescent="0.25">
      <c r="A9" s="19">
        <v>2102</v>
      </c>
      <c r="B9" s="16" t="s">
        <v>4</v>
      </c>
      <c r="C9" s="17">
        <v>404065</v>
      </c>
      <c r="D9" s="4">
        <v>1790000</v>
      </c>
      <c r="E9" s="4">
        <v>1782828</v>
      </c>
      <c r="F9" s="4">
        <f>E9/D9*100</f>
        <v>99.599329608938547</v>
      </c>
      <c r="G9" s="4">
        <v>500000</v>
      </c>
      <c r="H9" s="4">
        <v>499800</v>
      </c>
      <c r="I9" s="4">
        <f>H9/G9*100</f>
        <v>99.960000000000008</v>
      </c>
      <c r="J9" s="4">
        <v>1000000</v>
      </c>
      <c r="K9" s="4">
        <v>999497</v>
      </c>
      <c r="L9" s="4">
        <f>K9/M9*100</f>
        <v>99.949699999999993</v>
      </c>
      <c r="M9" s="4">
        <v>1000000</v>
      </c>
      <c r="N9" s="4">
        <v>1000000</v>
      </c>
      <c r="O9" s="4">
        <v>997766</v>
      </c>
      <c r="P9" s="49">
        <v>500000</v>
      </c>
      <c r="Q9" s="49">
        <v>1179740</v>
      </c>
      <c r="R9" s="49">
        <v>2000000</v>
      </c>
      <c r="S9" s="49">
        <v>2097664.2000000002</v>
      </c>
      <c r="T9" s="49">
        <v>4000000</v>
      </c>
      <c r="U9" s="49">
        <v>2000000</v>
      </c>
      <c r="V9" s="49">
        <v>251976.8</v>
      </c>
      <c r="W9" s="49">
        <v>1000000</v>
      </c>
      <c r="X9" s="49">
        <v>34330</v>
      </c>
      <c r="Y9" s="49">
        <v>1500000</v>
      </c>
      <c r="Z9" s="49"/>
      <c r="AA9" s="49"/>
    </row>
    <row r="10" spans="1:27" x14ac:dyDescent="0.25">
      <c r="A10" s="19">
        <v>2103</v>
      </c>
      <c r="B10" s="13" t="s">
        <v>3</v>
      </c>
      <c r="C10" s="14"/>
      <c r="D10" s="8"/>
      <c r="E10" s="8"/>
      <c r="F10" s="8"/>
      <c r="G10" s="8"/>
      <c r="H10" s="8"/>
      <c r="I10" s="8"/>
      <c r="J10" s="8"/>
      <c r="K10" s="8"/>
      <c r="L10" s="4"/>
      <c r="M10" s="8"/>
      <c r="N10" s="8"/>
      <c r="O10" s="8"/>
      <c r="P10" s="38"/>
      <c r="Q10" s="38"/>
      <c r="R10" s="38">
        <v>500000</v>
      </c>
      <c r="S10" s="49">
        <v>699200</v>
      </c>
      <c r="T10" s="38">
        <v>1000000</v>
      </c>
      <c r="U10" s="38">
        <v>700000</v>
      </c>
      <c r="V10" s="38">
        <v>1260900</v>
      </c>
      <c r="W10" s="38">
        <v>1000000</v>
      </c>
      <c r="X10" s="38">
        <v>428000</v>
      </c>
      <c r="Y10" s="49">
        <v>500000</v>
      </c>
      <c r="Z10" s="38"/>
      <c r="AA10" s="38"/>
    </row>
    <row r="11" spans="1:27" x14ac:dyDescent="0.25">
      <c r="A11" s="19">
        <v>2106</v>
      </c>
      <c r="B11" s="87" t="s">
        <v>2</v>
      </c>
      <c r="C11" s="14"/>
      <c r="D11" s="8"/>
      <c r="E11" s="8"/>
      <c r="F11" s="8"/>
      <c r="G11" s="8"/>
      <c r="H11" s="8"/>
      <c r="I11" s="8"/>
      <c r="J11" s="8"/>
      <c r="K11" s="8"/>
      <c r="L11" s="4"/>
      <c r="M11" s="8"/>
      <c r="N11" s="8"/>
      <c r="O11" s="8"/>
      <c r="P11" s="38"/>
      <c r="Q11" s="38"/>
      <c r="R11" s="38">
        <v>500000</v>
      </c>
      <c r="S11" s="49">
        <v>280000</v>
      </c>
      <c r="T11" s="38">
        <v>1000000</v>
      </c>
      <c r="U11" s="38">
        <v>500000</v>
      </c>
      <c r="V11" s="38">
        <v>0</v>
      </c>
      <c r="W11" s="38">
        <v>500000</v>
      </c>
      <c r="X11" s="38">
        <v>0</v>
      </c>
      <c r="Y11" s="38">
        <v>0</v>
      </c>
      <c r="Z11" s="38"/>
      <c r="AA11" s="38"/>
    </row>
    <row r="12" spans="1:27" x14ac:dyDescent="0.25">
      <c r="A12" s="19">
        <v>2401</v>
      </c>
      <c r="B12" s="9" t="s">
        <v>130</v>
      </c>
      <c r="C12" s="14"/>
      <c r="D12" s="8"/>
      <c r="E12" s="8"/>
      <c r="F12" s="8"/>
      <c r="G12" s="8"/>
      <c r="H12" s="8"/>
      <c r="I12" s="8"/>
      <c r="J12" s="8"/>
      <c r="K12" s="8"/>
      <c r="L12" s="4"/>
      <c r="M12" s="8"/>
      <c r="N12" s="8"/>
      <c r="O12" s="8"/>
      <c r="P12" s="38"/>
      <c r="Q12" s="38"/>
      <c r="R12" s="38"/>
      <c r="S12" s="38"/>
      <c r="T12" s="38"/>
      <c r="U12" s="38"/>
      <c r="V12" s="38"/>
      <c r="W12" s="38">
        <v>300000</v>
      </c>
      <c r="X12" s="38">
        <v>299535</v>
      </c>
      <c r="Y12" s="38">
        <v>0</v>
      </c>
      <c r="Z12" s="38"/>
      <c r="AA12" s="38"/>
    </row>
    <row r="13" spans="1:27" ht="16.5" thickBot="1" x14ac:dyDescent="0.3">
      <c r="A13" s="424" t="s">
        <v>0</v>
      </c>
      <c r="B13" s="424"/>
      <c r="C13" s="3">
        <f>SUM(C9:C9)</f>
        <v>404065</v>
      </c>
      <c r="D13" s="3">
        <f>SUM(D9:D9)</f>
        <v>1790000</v>
      </c>
      <c r="E13" s="3">
        <f>SUM(E9:E9)</f>
        <v>1782828</v>
      </c>
      <c r="F13" s="3">
        <f>E13/D13*100</f>
        <v>99.599329608938547</v>
      </c>
      <c r="G13" s="3">
        <f>SUM(G9:G9)</f>
        <v>500000</v>
      </c>
      <c r="H13" s="3">
        <f>SUM(H9:H9)</f>
        <v>499800</v>
      </c>
      <c r="I13" s="3">
        <f>H13/G13*100</f>
        <v>99.960000000000008</v>
      </c>
      <c r="J13" s="3">
        <f>SUM(J9:J9)</f>
        <v>1000000</v>
      </c>
      <c r="K13" s="3">
        <f>SUM(K9:K9)</f>
        <v>999497</v>
      </c>
      <c r="L13" s="4">
        <f>K13/M13*100</f>
        <v>99.949699999999993</v>
      </c>
      <c r="M13" s="3">
        <f>SUM(M9:M9)</f>
        <v>1000000</v>
      </c>
      <c r="N13" s="3">
        <f>SUM(N9:N9)</f>
        <v>1000000</v>
      </c>
      <c r="O13" s="3">
        <f>SUM(O9:O9)</f>
        <v>997766</v>
      </c>
      <c r="P13" s="3">
        <f>SUM(P8:P11)</f>
        <v>1500000</v>
      </c>
      <c r="Q13" s="3">
        <f t="shared" ref="Q13:X13" si="0">SUM(Q8:Q12)</f>
        <v>2536418.58</v>
      </c>
      <c r="R13" s="3">
        <f t="shared" si="0"/>
        <v>5000000</v>
      </c>
      <c r="S13" s="3">
        <f t="shared" si="0"/>
        <v>4827692.09</v>
      </c>
      <c r="T13" s="3">
        <f t="shared" si="0"/>
        <v>10000000</v>
      </c>
      <c r="U13" s="3">
        <f t="shared" si="0"/>
        <v>5200000</v>
      </c>
      <c r="V13" s="3">
        <f t="shared" si="0"/>
        <v>1512876.8</v>
      </c>
      <c r="W13" s="3">
        <f t="shared" si="0"/>
        <v>2800000</v>
      </c>
      <c r="X13" s="3">
        <f t="shared" si="0"/>
        <v>761865</v>
      </c>
      <c r="Y13" s="3">
        <f>SUM(Y8:Y12)</f>
        <v>2000000</v>
      </c>
      <c r="Z13" s="3">
        <f t="shared" ref="Z13:AA13" si="1">SUM(Z8:Z12)</f>
        <v>0</v>
      </c>
      <c r="AA13" s="3">
        <f t="shared" si="1"/>
        <v>0</v>
      </c>
    </row>
    <row r="14" spans="1:27" ht="15.75" thickTop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x14ac:dyDescent="0.25">
      <c r="A15" s="1"/>
      <c r="B15" s="419"/>
      <c r="C15" s="419"/>
      <c r="D15" s="41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1"/>
      <c r="S15" s="1"/>
      <c r="U15" s="1"/>
      <c r="V15" s="1"/>
      <c r="W15" s="1"/>
      <c r="X15" s="1"/>
      <c r="Y15" s="1"/>
      <c r="Z15" s="1"/>
      <c r="AA15" s="1"/>
    </row>
    <row r="16" spans="1:27" ht="15.75" x14ac:dyDescent="0.25">
      <c r="A16" s="1"/>
      <c r="B16" s="22"/>
      <c r="C16" s="30"/>
      <c r="D16" s="33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1"/>
      <c r="S16" s="1"/>
    </row>
    <row r="17" spans="1:20" ht="15.75" x14ac:dyDescent="0.25">
      <c r="A17" s="1"/>
      <c r="B17" s="25" t="s">
        <v>173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1"/>
      <c r="S17" s="1"/>
      <c r="T17" s="192"/>
    </row>
    <row r="18" spans="1:20" ht="28.5" customHeight="1" x14ac:dyDescent="0.25">
      <c r="A18" s="1"/>
      <c r="B18" s="25" t="s">
        <v>121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1"/>
      <c r="S18" s="256" t="s">
        <v>188</v>
      </c>
      <c r="T18" s="192"/>
    </row>
    <row r="19" spans="1:20" x14ac:dyDescent="0.25">
      <c r="T19" s="31"/>
    </row>
    <row r="21" spans="1:20" x14ac:dyDescent="0.25">
      <c r="B21" s="257" t="s">
        <v>334</v>
      </c>
    </row>
  </sheetData>
  <mergeCells count="13">
    <mergeCell ref="A1:AA1"/>
    <mergeCell ref="R6:S6"/>
    <mergeCell ref="B15:D15"/>
    <mergeCell ref="A6:B7"/>
    <mergeCell ref="D6:F6"/>
    <mergeCell ref="G6:I6"/>
    <mergeCell ref="K6:M6"/>
    <mergeCell ref="N6:O6"/>
    <mergeCell ref="A13:B13"/>
    <mergeCell ref="U6:V6"/>
    <mergeCell ref="AA6:AA7"/>
    <mergeCell ref="W6:X6"/>
    <mergeCell ref="Y6:Z6"/>
  </mergeCells>
  <pageMargins left="0.7" right="0.28999999999999998" top="0.55000000000000004" bottom="0.75" header="0.3" footer="0.3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view="pageBreakPreview" zoomScale="60" zoomScaleNormal="100" workbookViewId="0">
      <selection activeCell="B21" sqref="B21"/>
    </sheetView>
  </sheetViews>
  <sheetFormatPr defaultRowHeight="15" x14ac:dyDescent="0.25"/>
  <cols>
    <col min="2" max="2" width="25.140625" customWidth="1"/>
    <col min="3" max="15" width="0" hidden="1" customWidth="1"/>
    <col min="16" max="16" width="14.42578125" hidden="1" customWidth="1"/>
    <col min="17" max="17" width="14.85546875" hidden="1" customWidth="1"/>
    <col min="18" max="18" width="15.28515625" hidden="1" customWidth="1"/>
    <col min="19" max="19" width="14.85546875" bestFit="1" customWidth="1"/>
    <col min="20" max="20" width="14.42578125" hidden="1" customWidth="1"/>
    <col min="21" max="21" width="14.5703125" customWidth="1"/>
    <col min="22" max="22" width="15.140625" customWidth="1"/>
    <col min="23" max="23" width="14.85546875" customWidth="1"/>
    <col min="24" max="24" width="16.28515625" customWidth="1"/>
    <col min="25" max="25" width="16.85546875" customWidth="1"/>
    <col min="26" max="26" width="13.85546875" customWidth="1"/>
    <col min="27" max="27" width="16.140625" customWidth="1"/>
  </cols>
  <sheetData>
    <row r="1" spans="1:27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</row>
    <row r="2" spans="1:27" ht="18" x14ac:dyDescent="0.25">
      <c r="A2" s="46" t="s">
        <v>88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22" t="s">
        <v>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15.75" x14ac:dyDescent="0.25">
      <c r="A4" s="22" t="s">
        <v>13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41">
        <v>2019</v>
      </c>
      <c r="Q5" s="245">
        <v>2020</v>
      </c>
      <c r="R5" s="421">
        <v>2021</v>
      </c>
      <c r="S5" s="421"/>
      <c r="U5" s="417">
        <v>2022</v>
      </c>
      <c r="V5" s="418"/>
      <c r="W5" s="417">
        <v>2023</v>
      </c>
      <c r="X5" s="418"/>
      <c r="Y5" s="417">
        <v>2024</v>
      </c>
      <c r="Z5" s="418"/>
      <c r="AA5" s="402" t="s">
        <v>316</v>
      </c>
    </row>
    <row r="6" spans="1:27" ht="49.5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147" t="s">
        <v>7</v>
      </c>
      <c r="Q6" s="40" t="s">
        <v>8</v>
      </c>
      <c r="R6" s="41" t="s">
        <v>7</v>
      </c>
      <c r="S6" s="199" t="s">
        <v>8</v>
      </c>
      <c r="T6" s="40" t="s">
        <v>6</v>
      </c>
      <c r="U6" s="41" t="s">
        <v>7</v>
      </c>
      <c r="V6" s="244" t="s">
        <v>8</v>
      </c>
      <c r="W6" s="41" t="s">
        <v>7</v>
      </c>
      <c r="X6" s="384" t="s">
        <v>8</v>
      </c>
      <c r="Y6" s="41" t="s">
        <v>7</v>
      </c>
      <c r="Z6" s="384" t="s">
        <v>318</v>
      </c>
      <c r="AA6" s="403"/>
    </row>
    <row r="7" spans="1:27" x14ac:dyDescent="0.25">
      <c r="A7" s="19">
        <v>2001</v>
      </c>
      <c r="B7" s="13" t="s">
        <v>5</v>
      </c>
      <c r="C7" s="17"/>
      <c r="D7" s="4">
        <v>7500000</v>
      </c>
      <c r="E7" s="4">
        <v>990588</v>
      </c>
      <c r="F7" s="4">
        <f>E7/D7*100</f>
        <v>13.207840000000001</v>
      </c>
      <c r="G7" s="4">
        <v>7500000</v>
      </c>
      <c r="H7" s="4">
        <v>5770752.8099999996</v>
      </c>
      <c r="I7" s="4">
        <f>H7/G7*100</f>
        <v>76.943370799999997</v>
      </c>
      <c r="J7" s="4">
        <v>10000000</v>
      </c>
      <c r="K7" s="4">
        <v>3684883</v>
      </c>
      <c r="L7" s="4">
        <f>K7/M7*100</f>
        <v>36.84883</v>
      </c>
      <c r="M7" s="4">
        <v>10000000</v>
      </c>
      <c r="N7" s="4">
        <v>13000000</v>
      </c>
      <c r="O7" s="4">
        <v>8140630.6299999999</v>
      </c>
      <c r="P7" s="49">
        <v>1000000</v>
      </c>
      <c r="Q7" s="151">
        <v>1765690.66</v>
      </c>
      <c r="R7" s="49">
        <v>20000000</v>
      </c>
      <c r="S7" s="49">
        <v>17085665.620000001</v>
      </c>
      <c r="T7" s="49">
        <v>70000000</v>
      </c>
      <c r="U7" s="49">
        <v>20000000</v>
      </c>
      <c r="V7" s="49">
        <v>14711743.859999999</v>
      </c>
      <c r="W7" s="49">
        <v>0</v>
      </c>
      <c r="X7" s="49"/>
      <c r="Y7" s="49">
        <v>20000000</v>
      </c>
      <c r="Z7" s="49"/>
      <c r="AA7" s="49"/>
    </row>
    <row r="8" spans="1:27" x14ac:dyDescent="0.25">
      <c r="A8" s="19">
        <v>2002</v>
      </c>
      <c r="B8" s="13" t="s">
        <v>3</v>
      </c>
      <c r="C8" s="1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9"/>
      <c r="Q8" s="151"/>
      <c r="R8" s="49"/>
      <c r="S8" s="49"/>
      <c r="T8" s="95"/>
      <c r="U8" s="49"/>
      <c r="V8" s="49"/>
      <c r="W8" s="49"/>
      <c r="X8" s="49"/>
      <c r="Y8" s="52">
        <v>2000000</v>
      </c>
      <c r="Z8" s="49"/>
      <c r="AA8" s="49"/>
    </row>
    <row r="9" spans="1:27" x14ac:dyDescent="0.25">
      <c r="A9" s="19">
        <v>2003</v>
      </c>
      <c r="B9" s="16" t="s">
        <v>19</v>
      </c>
      <c r="C9" s="17">
        <v>474790</v>
      </c>
      <c r="D9" s="4">
        <v>2000000</v>
      </c>
      <c r="E9" s="4"/>
      <c r="F9" s="4">
        <f>E9/D9*100</f>
        <v>0</v>
      </c>
      <c r="G9" s="4">
        <v>2000000</v>
      </c>
      <c r="H9" s="4">
        <v>0</v>
      </c>
      <c r="I9" s="4">
        <f>H9/G9*100</f>
        <v>0</v>
      </c>
      <c r="J9" s="4">
        <v>2000000</v>
      </c>
      <c r="K9" s="4"/>
      <c r="L9" s="4">
        <f>K9/M9*100</f>
        <v>0</v>
      </c>
      <c r="M9" s="4">
        <v>2000000</v>
      </c>
      <c r="N9" s="4"/>
      <c r="O9" s="4"/>
      <c r="P9" s="49"/>
      <c r="Q9" s="151">
        <v>0</v>
      </c>
      <c r="R9" s="49">
        <v>0</v>
      </c>
      <c r="S9" s="49"/>
      <c r="T9" s="111">
        <v>0</v>
      </c>
      <c r="U9" s="49"/>
      <c r="V9" s="49"/>
      <c r="W9" s="49"/>
      <c r="X9" s="49"/>
      <c r="Y9" s="49">
        <v>5000000</v>
      </c>
      <c r="Z9" s="49"/>
      <c r="AA9" s="49"/>
    </row>
    <row r="10" spans="1:27" x14ac:dyDescent="0.25">
      <c r="A10" s="19">
        <v>2102</v>
      </c>
      <c r="B10" s="13" t="s">
        <v>4</v>
      </c>
      <c r="C10" s="17">
        <v>488231</v>
      </c>
      <c r="D10" s="4">
        <v>7500000</v>
      </c>
      <c r="E10" s="4">
        <v>7090510</v>
      </c>
      <c r="F10" s="4">
        <f>E10/D10*100</f>
        <v>94.54013333333333</v>
      </c>
      <c r="G10" s="4">
        <v>7500000</v>
      </c>
      <c r="H10" s="4">
        <v>6724345.0700000003</v>
      </c>
      <c r="I10" s="4">
        <f>H10/G10*100</f>
        <v>89.657934266666672</v>
      </c>
      <c r="J10" s="4">
        <v>10000000</v>
      </c>
      <c r="K10" s="4">
        <v>9736794</v>
      </c>
      <c r="L10" s="4">
        <f>K10/M10*100</f>
        <v>97.367940000000004</v>
      </c>
      <c r="M10" s="4">
        <v>10000000</v>
      </c>
      <c r="N10" s="4">
        <v>13000000</v>
      </c>
      <c r="O10" s="4">
        <v>8870952.1799999997</v>
      </c>
      <c r="P10" s="49"/>
      <c r="Q10" s="151">
        <v>14802109.5</v>
      </c>
      <c r="R10" s="49">
        <v>12000000</v>
      </c>
      <c r="S10" s="49">
        <v>32695881.870000001</v>
      </c>
      <c r="T10" s="49">
        <v>25000000</v>
      </c>
      <c r="U10" s="49">
        <v>10000000</v>
      </c>
      <c r="V10" s="49">
        <v>8780591.7599999998</v>
      </c>
      <c r="W10" s="49">
        <v>18000000</v>
      </c>
      <c r="X10" s="49">
        <v>12015678.6</v>
      </c>
      <c r="Y10" s="49">
        <v>25000000</v>
      </c>
      <c r="Z10" s="49"/>
      <c r="AA10" s="49"/>
    </row>
    <row r="11" spans="1:27" x14ac:dyDescent="0.25">
      <c r="A11" s="19">
        <v>2103</v>
      </c>
      <c r="B11" s="13" t="s">
        <v>3</v>
      </c>
      <c r="C11" s="17">
        <v>195010</v>
      </c>
      <c r="D11" s="4">
        <v>250000</v>
      </c>
      <c r="E11" s="4">
        <v>216110</v>
      </c>
      <c r="F11" s="4">
        <f>E11/D11*100</f>
        <v>86.444000000000003</v>
      </c>
      <c r="G11" s="4">
        <v>250000</v>
      </c>
      <c r="H11" s="4">
        <v>241451</v>
      </c>
      <c r="I11" s="4">
        <f>H11/G11*100</f>
        <v>96.580399999999997</v>
      </c>
      <c r="J11" s="4">
        <v>10000000</v>
      </c>
      <c r="K11" s="4">
        <v>1765539</v>
      </c>
      <c r="L11" s="4">
        <f>K11/M11*100</f>
        <v>17.655390000000001</v>
      </c>
      <c r="M11" s="4">
        <v>10000000</v>
      </c>
      <c r="N11" s="4">
        <v>13000000</v>
      </c>
      <c r="O11" s="4">
        <v>8596691.5999999996</v>
      </c>
      <c r="P11" s="49">
        <v>1000000</v>
      </c>
      <c r="Q11" s="151">
        <v>3933236.64</v>
      </c>
      <c r="R11" s="49">
        <v>8000000</v>
      </c>
      <c r="S11" s="49">
        <v>23433313.390000001</v>
      </c>
      <c r="T11" s="49">
        <v>30000000</v>
      </c>
      <c r="U11" s="49">
        <v>5000000</v>
      </c>
      <c r="V11" s="49">
        <v>4563030</v>
      </c>
      <c r="W11" s="49">
        <v>20000000</v>
      </c>
      <c r="X11" s="49">
        <v>10379748</v>
      </c>
      <c r="Y11" s="49">
        <v>23000000</v>
      </c>
      <c r="Z11" s="49"/>
      <c r="AA11" s="49"/>
    </row>
    <row r="12" spans="1:27" x14ac:dyDescent="0.25">
      <c r="A12" s="11">
        <v>2106</v>
      </c>
      <c r="B12" s="7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4"/>
      <c r="M12" s="7"/>
      <c r="N12" s="7"/>
      <c r="O12" s="7"/>
      <c r="P12" s="49"/>
      <c r="Q12" s="151">
        <v>450000</v>
      </c>
      <c r="R12" s="49">
        <v>2000000</v>
      </c>
      <c r="S12" s="49">
        <v>1738208.29</v>
      </c>
      <c r="T12" s="49">
        <v>5000000</v>
      </c>
      <c r="U12" s="49">
        <v>2000000</v>
      </c>
      <c r="V12" s="49">
        <v>347270</v>
      </c>
      <c r="W12" s="49">
        <v>1000000</v>
      </c>
      <c r="X12" s="49">
        <v>0</v>
      </c>
      <c r="Y12" s="49">
        <v>1000000</v>
      </c>
      <c r="Z12" s="49"/>
      <c r="AA12" s="49"/>
    </row>
    <row r="13" spans="1:27" ht="16.5" thickBot="1" x14ac:dyDescent="0.3">
      <c r="A13" s="6" t="s">
        <v>0</v>
      </c>
      <c r="B13" s="6"/>
      <c r="C13" s="3">
        <f>SUM(C7:C11)</f>
        <v>1158031</v>
      </c>
      <c r="D13" s="3">
        <f>SUM(D7:D11)</f>
        <v>17250000</v>
      </c>
      <c r="E13" s="3">
        <f>SUM(E7:E11)</f>
        <v>8297208</v>
      </c>
      <c r="F13" s="5">
        <f>E13/D13*100</f>
        <v>48.099756521739131</v>
      </c>
      <c r="G13" s="3">
        <f>SUM(G7:G11)</f>
        <v>17250000</v>
      </c>
      <c r="H13" s="3">
        <f>SUM(H7:H11)</f>
        <v>12736548.879999999</v>
      </c>
      <c r="I13" s="3">
        <f>H13/G13*100</f>
        <v>73.835065971014487</v>
      </c>
      <c r="J13" s="3">
        <f>SUM(J7:J11)</f>
        <v>32000000</v>
      </c>
      <c r="K13" s="3">
        <f>SUM(K7:K11)</f>
        <v>15187216</v>
      </c>
      <c r="L13" s="4">
        <f>K13/M13*100</f>
        <v>47.460049999999995</v>
      </c>
      <c r="M13" s="3">
        <f>SUM(M7:M11)</f>
        <v>32000000</v>
      </c>
      <c r="N13" s="3">
        <f>SUM(N7:N11)</f>
        <v>39000000</v>
      </c>
      <c r="O13" s="3">
        <f>SUM(O7:O11)</f>
        <v>25608274.409999996</v>
      </c>
      <c r="P13" s="3">
        <f>SUM(P7:P12)</f>
        <v>2000000</v>
      </c>
      <c r="Q13" s="3">
        <f t="shared" ref="Q13:R13" si="0">SUM(Q7:Q12)</f>
        <v>20951036.800000001</v>
      </c>
      <c r="R13" s="3">
        <f t="shared" si="0"/>
        <v>42000000</v>
      </c>
      <c r="S13" s="3">
        <f>SUM(S7:S12)</f>
        <v>74953069.170000002</v>
      </c>
      <c r="T13" s="3">
        <f t="shared" ref="T13:X13" si="1">SUM(T7:T12)</f>
        <v>130000000</v>
      </c>
      <c r="U13" s="3">
        <f t="shared" si="1"/>
        <v>37000000</v>
      </c>
      <c r="V13" s="3">
        <f t="shared" si="1"/>
        <v>28402635.619999997</v>
      </c>
      <c r="W13" s="3">
        <f t="shared" si="1"/>
        <v>39000000</v>
      </c>
      <c r="X13" s="3">
        <f t="shared" si="1"/>
        <v>22395426.600000001</v>
      </c>
      <c r="Y13" s="3">
        <f>SUM(Y7:Y12)</f>
        <v>76000000</v>
      </c>
      <c r="Z13" s="3">
        <f t="shared" ref="Z13:AA13" si="2">SUM(Z7:Z12)</f>
        <v>0</v>
      </c>
      <c r="AA13" s="3">
        <f t="shared" si="2"/>
        <v>0</v>
      </c>
    </row>
    <row r="14" spans="1:27" ht="15.75" thickTop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7" spans="2:20" x14ac:dyDescent="0.25">
      <c r="B17" s="25" t="s">
        <v>173</v>
      </c>
      <c r="C17" s="25" t="s">
        <v>173</v>
      </c>
      <c r="D17" s="25" t="s">
        <v>173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20" ht="15.75" x14ac:dyDescent="0.25">
      <c r="B18" s="25" t="s">
        <v>121</v>
      </c>
      <c r="C18" s="25" t="s">
        <v>121</v>
      </c>
      <c r="D18" s="25" t="s">
        <v>121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56" t="s">
        <v>188</v>
      </c>
      <c r="T18" s="192"/>
    </row>
    <row r="19" spans="2:20" ht="15.75" x14ac:dyDescent="0.25">
      <c r="E19" s="28"/>
      <c r="F19" s="28"/>
      <c r="G19" s="28"/>
      <c r="H19" s="28"/>
      <c r="I19" s="28"/>
      <c r="J19" s="28"/>
      <c r="K19" s="31"/>
      <c r="L19" s="31"/>
      <c r="M19" s="28"/>
      <c r="N19" s="31"/>
      <c r="O19" s="31"/>
      <c r="P19" s="31"/>
      <c r="Q19" s="31"/>
      <c r="R19" s="31"/>
      <c r="S19" s="31"/>
      <c r="T19" s="192"/>
    </row>
    <row r="21" spans="2:20" x14ac:dyDescent="0.25">
      <c r="B21" s="257" t="s">
        <v>334</v>
      </c>
    </row>
  </sheetData>
  <mergeCells count="11">
    <mergeCell ref="A1:AA1"/>
    <mergeCell ref="R5:S5"/>
    <mergeCell ref="A5:B6"/>
    <mergeCell ref="D5:F5"/>
    <mergeCell ref="G5:I5"/>
    <mergeCell ref="K5:M5"/>
    <mergeCell ref="N5:O5"/>
    <mergeCell ref="U5:V5"/>
    <mergeCell ref="AA5:AA6"/>
    <mergeCell ref="W5:X5"/>
    <mergeCell ref="Y5:Z5"/>
  </mergeCells>
  <pageMargins left="0.7" right="0.7" top="0.52" bottom="0.75" header="0.3" footer="0.3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view="pageBreakPreview" zoomScale="60" zoomScaleNormal="110" workbookViewId="0">
      <selection activeCell="B35" sqref="B35"/>
    </sheetView>
  </sheetViews>
  <sheetFormatPr defaultColWidth="9.140625" defaultRowHeight="15" x14ac:dyDescent="0.25"/>
  <cols>
    <col min="1" max="1" width="9.140625" style="48"/>
    <col min="2" max="2" width="25.140625" style="48" customWidth="1"/>
    <col min="3" max="15" width="0" style="48" hidden="1" customWidth="1"/>
    <col min="16" max="16" width="14" style="48" hidden="1" customWidth="1"/>
    <col min="17" max="17" width="14.28515625" style="48" customWidth="1"/>
    <col min="18" max="18" width="14.7109375" style="48" hidden="1" customWidth="1"/>
    <col min="19" max="21" width="13.85546875" style="48" customWidth="1"/>
    <col min="22" max="23" width="16" style="48" customWidth="1"/>
    <col min="24" max="24" width="14.7109375" style="48" customWidth="1"/>
    <col min="25" max="25" width="15.5703125" style="48" customWidth="1"/>
    <col min="26" max="26" width="9.140625" style="48"/>
    <col min="27" max="27" width="18.42578125" style="48" bestFit="1" customWidth="1"/>
    <col min="28" max="16384" width="9.140625" style="48"/>
  </cols>
  <sheetData>
    <row r="1" spans="1:25" ht="20.25" x14ac:dyDescent="0.3">
      <c r="A1" s="408" t="s">
        <v>182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8" x14ac:dyDescent="0.25">
      <c r="A2" s="46" t="s">
        <v>86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2" t="s">
        <v>84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22" t="s">
        <v>85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42">
        <v>2019</v>
      </c>
      <c r="Q5" s="382">
        <v>2021</v>
      </c>
      <c r="R5" s="382"/>
      <c r="S5" s="417">
        <v>2022</v>
      </c>
      <c r="T5" s="418"/>
      <c r="U5" s="422">
        <v>2023</v>
      </c>
      <c r="V5" s="423"/>
      <c r="W5" s="422">
        <v>2024</v>
      </c>
      <c r="X5" s="423"/>
      <c r="Y5" s="402" t="s">
        <v>316</v>
      </c>
    </row>
    <row r="6" spans="1:25" ht="50.25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42" t="s">
        <v>7</v>
      </c>
      <c r="Q6" s="199" t="s">
        <v>8</v>
      </c>
      <c r="R6" s="40" t="s">
        <v>6</v>
      </c>
      <c r="S6" s="41" t="s">
        <v>7</v>
      </c>
      <c r="T6" s="244" t="s">
        <v>8</v>
      </c>
      <c r="U6" s="41" t="s">
        <v>7</v>
      </c>
      <c r="V6" s="384" t="s">
        <v>8</v>
      </c>
      <c r="W6" s="41" t="s">
        <v>7</v>
      </c>
      <c r="X6" s="384" t="s">
        <v>318</v>
      </c>
      <c r="Y6" s="403"/>
    </row>
    <row r="7" spans="1:25" x14ac:dyDescent="0.25">
      <c r="A7" s="19">
        <v>2001</v>
      </c>
      <c r="B7" s="13" t="s">
        <v>5</v>
      </c>
      <c r="C7" s="17"/>
      <c r="D7" s="4">
        <v>7500000</v>
      </c>
      <c r="E7" s="4">
        <v>990588</v>
      </c>
      <c r="F7" s="4">
        <f>E7/D7*100</f>
        <v>13.207840000000001</v>
      </c>
      <c r="G7" s="4">
        <v>7500000</v>
      </c>
      <c r="H7" s="4">
        <v>5770752.8099999996</v>
      </c>
      <c r="I7" s="4">
        <f>H7/G7*100</f>
        <v>76.943370799999997</v>
      </c>
      <c r="J7" s="4">
        <v>10000000</v>
      </c>
      <c r="K7" s="4">
        <v>3684883</v>
      </c>
      <c r="L7" s="4">
        <f>K7/M7*100</f>
        <v>36.84883</v>
      </c>
      <c r="M7" s="4">
        <v>10000000</v>
      </c>
      <c r="N7" s="4">
        <v>13000000</v>
      </c>
      <c r="O7" s="4"/>
      <c r="P7" s="49"/>
      <c r="Q7" s="49">
        <v>0</v>
      </c>
      <c r="R7" s="49">
        <v>2500000</v>
      </c>
      <c r="S7" s="49">
        <v>1000000</v>
      </c>
      <c r="T7" s="49">
        <v>0</v>
      </c>
      <c r="U7" s="49">
        <v>0</v>
      </c>
      <c r="V7" s="49"/>
      <c r="W7" s="51"/>
      <c r="X7" s="49"/>
      <c r="Y7" s="49"/>
    </row>
    <row r="8" spans="1:25" x14ac:dyDescent="0.25">
      <c r="A8" s="19">
        <v>2003</v>
      </c>
      <c r="B8" s="16" t="s">
        <v>19</v>
      </c>
      <c r="C8" s="60">
        <v>723984</v>
      </c>
      <c r="D8" s="49">
        <v>500000</v>
      </c>
      <c r="E8" s="49">
        <v>221400</v>
      </c>
      <c r="F8" s="49">
        <f>E8/D8*100</f>
        <v>44.28</v>
      </c>
      <c r="G8" s="49">
        <v>800000</v>
      </c>
      <c r="H8" s="49">
        <v>792419.88</v>
      </c>
      <c r="I8" s="49">
        <f>H8/G8*100</f>
        <v>99.052485000000004</v>
      </c>
      <c r="J8" s="49">
        <v>600000</v>
      </c>
      <c r="K8" s="49">
        <v>589683</v>
      </c>
      <c r="L8" s="49">
        <f>K8/M8*100</f>
        <v>98.280500000000004</v>
      </c>
      <c r="M8" s="49">
        <v>600000</v>
      </c>
      <c r="N8" s="49">
        <v>963000</v>
      </c>
      <c r="O8" s="49">
        <v>962944.15</v>
      </c>
      <c r="P8" s="49">
        <v>1000000</v>
      </c>
      <c r="Q8" s="49">
        <v>0</v>
      </c>
      <c r="R8" s="49">
        <v>2000000</v>
      </c>
      <c r="S8" s="49">
        <v>1000000</v>
      </c>
      <c r="T8" s="49">
        <v>0</v>
      </c>
      <c r="U8" s="49">
        <v>1000000</v>
      </c>
      <c r="V8" s="49">
        <v>0</v>
      </c>
      <c r="W8" s="49">
        <v>0</v>
      </c>
      <c r="X8" s="49"/>
      <c r="Y8" s="49"/>
    </row>
    <row r="9" spans="1:25" x14ac:dyDescent="0.25">
      <c r="A9" s="12">
        <v>2102</v>
      </c>
      <c r="B9" s="13" t="s">
        <v>4</v>
      </c>
      <c r="C9" s="12"/>
      <c r="D9" s="38"/>
      <c r="E9" s="38"/>
      <c r="F9" s="38"/>
      <c r="G9" s="38"/>
      <c r="H9" s="38"/>
      <c r="I9" s="49"/>
      <c r="J9" s="38">
        <v>500000</v>
      </c>
      <c r="K9" s="38">
        <v>498675</v>
      </c>
      <c r="L9" s="49">
        <f>K9/M9*100</f>
        <v>99.734999999999999</v>
      </c>
      <c r="M9" s="38">
        <v>500000</v>
      </c>
      <c r="N9" s="49">
        <v>281000</v>
      </c>
      <c r="O9" s="49">
        <v>280400</v>
      </c>
      <c r="P9" s="49">
        <v>600000</v>
      </c>
      <c r="Q9" s="49">
        <v>0</v>
      </c>
      <c r="R9" s="49">
        <v>6000000</v>
      </c>
      <c r="S9" s="49">
        <v>500000</v>
      </c>
      <c r="T9" s="38">
        <v>0</v>
      </c>
      <c r="U9" s="38">
        <v>300000</v>
      </c>
      <c r="V9" s="38">
        <v>0</v>
      </c>
      <c r="W9" s="38">
        <v>0</v>
      </c>
      <c r="X9" s="38"/>
      <c r="Y9" s="38"/>
    </row>
    <row r="10" spans="1:25" x14ac:dyDescent="0.25">
      <c r="A10" s="19">
        <v>2103</v>
      </c>
      <c r="B10" s="13" t="s">
        <v>3</v>
      </c>
      <c r="C10" s="12"/>
      <c r="D10" s="38"/>
      <c r="E10" s="38"/>
      <c r="F10" s="38"/>
      <c r="G10" s="38"/>
      <c r="H10" s="38"/>
      <c r="I10" s="49"/>
      <c r="J10" s="38"/>
      <c r="K10" s="38"/>
      <c r="L10" s="49"/>
      <c r="M10" s="38"/>
      <c r="N10" s="49"/>
      <c r="O10" s="49"/>
      <c r="P10" s="49"/>
      <c r="Q10" s="49">
        <v>0</v>
      </c>
      <c r="R10" s="49">
        <v>1500000</v>
      </c>
      <c r="S10" s="49">
        <v>100000</v>
      </c>
      <c r="T10" s="38">
        <v>0</v>
      </c>
      <c r="U10" s="38">
        <v>200000</v>
      </c>
      <c r="V10" s="38">
        <v>0</v>
      </c>
      <c r="W10" s="49">
        <v>0</v>
      </c>
      <c r="X10" s="38"/>
      <c r="Y10" s="38"/>
    </row>
    <row r="11" spans="1:25" x14ac:dyDescent="0.25">
      <c r="A11" s="11">
        <v>2106</v>
      </c>
      <c r="B11" s="7" t="s">
        <v>2</v>
      </c>
      <c r="C11" s="7"/>
      <c r="D11" s="7"/>
      <c r="E11" s="7"/>
      <c r="F11" s="7"/>
      <c r="G11" s="7"/>
      <c r="H11" s="7"/>
      <c r="I11" s="7"/>
      <c r="J11" s="7"/>
      <c r="K11" s="7"/>
      <c r="L11" s="49"/>
      <c r="M11" s="7"/>
      <c r="N11" s="7"/>
      <c r="O11" s="7"/>
      <c r="P11" s="7"/>
      <c r="Q11" s="62"/>
      <c r="R11" s="49">
        <v>500000</v>
      </c>
      <c r="S11" s="49">
        <v>100000</v>
      </c>
      <c r="T11" s="49">
        <v>0</v>
      </c>
      <c r="U11" s="49">
        <v>200000</v>
      </c>
      <c r="V11" s="49">
        <v>0</v>
      </c>
      <c r="W11" s="49">
        <v>0</v>
      </c>
      <c r="X11" s="49"/>
      <c r="Y11" s="49"/>
    </row>
    <row r="12" spans="1:25" ht="16.5" thickBot="1" x14ac:dyDescent="0.3">
      <c r="A12" s="6" t="s">
        <v>0</v>
      </c>
      <c r="B12" s="6"/>
      <c r="C12" s="3">
        <f>SUM(C8:C9)</f>
        <v>723984</v>
      </c>
      <c r="D12" s="3">
        <f>SUM(D8:D9)</f>
        <v>500000</v>
      </c>
      <c r="E12" s="3">
        <f>SUM(E8:E9)</f>
        <v>221400</v>
      </c>
      <c r="F12" s="3">
        <f>E12/D12*100</f>
        <v>44.28</v>
      </c>
      <c r="G12" s="3">
        <f>SUM(G8:G9)</f>
        <v>800000</v>
      </c>
      <c r="H12" s="3">
        <f>SUM(H8:H9)</f>
        <v>792419.88</v>
      </c>
      <c r="I12" s="49">
        <f>H12/G12*100</f>
        <v>99.052485000000004</v>
      </c>
      <c r="J12" s="3">
        <f>SUM(J8:J9)</f>
        <v>1100000</v>
      </c>
      <c r="K12" s="3">
        <f>SUM(K8,K9,K11)</f>
        <v>1088358</v>
      </c>
      <c r="L12" s="49">
        <f>K12/M12*100</f>
        <v>98.941636363636363</v>
      </c>
      <c r="M12" s="3">
        <f>SUM(M8:M9)</f>
        <v>1100000</v>
      </c>
      <c r="N12" s="3">
        <f>SUM(N8:N9)</f>
        <v>1244000</v>
      </c>
      <c r="O12" s="3">
        <f>SUM(O8:O9)</f>
        <v>1243344.1499999999</v>
      </c>
      <c r="P12" s="3">
        <f>SUM(P7:P11)</f>
        <v>1600000</v>
      </c>
      <c r="Q12" s="3">
        <f t="shared" ref="Q12:V12" si="0">SUM(Q7:Q11)</f>
        <v>0</v>
      </c>
      <c r="R12" s="3">
        <f t="shared" si="0"/>
        <v>12500000</v>
      </c>
      <c r="S12" s="3">
        <f t="shared" si="0"/>
        <v>2700000</v>
      </c>
      <c r="T12" s="3">
        <f t="shared" si="0"/>
        <v>0</v>
      </c>
      <c r="U12" s="3">
        <f t="shared" si="0"/>
        <v>1700000</v>
      </c>
      <c r="V12" s="3">
        <f t="shared" si="0"/>
        <v>0</v>
      </c>
      <c r="W12" s="3">
        <f>SUM(W7:W11)</f>
        <v>0</v>
      </c>
      <c r="X12" s="3">
        <f t="shared" ref="X12:Y12" si="1">SUM(X7:X11)</f>
        <v>0</v>
      </c>
      <c r="Y12" s="3">
        <f t="shared" si="1"/>
        <v>0</v>
      </c>
    </row>
    <row r="13" spans="1:25" ht="15.75" thickTop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.75" x14ac:dyDescent="0.25">
      <c r="A14" s="34"/>
      <c r="B14" s="33"/>
      <c r="C14" s="6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64"/>
      <c r="O14" s="64"/>
      <c r="P14" s="64"/>
      <c r="Q14" s="64"/>
      <c r="R14" s="64"/>
      <c r="S14" s="33"/>
      <c r="T14" s="33"/>
      <c r="U14" s="33"/>
      <c r="V14" s="33"/>
      <c r="W14" s="33"/>
      <c r="X14" s="33"/>
      <c r="Y14" s="33"/>
    </row>
    <row r="15" spans="1:25" ht="15.75" x14ac:dyDescent="0.25">
      <c r="A15" s="22" t="s">
        <v>84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</row>
    <row r="16" spans="1:25" ht="15.75" x14ac:dyDescent="0.25">
      <c r="A16" s="22" t="s">
        <v>81</v>
      </c>
      <c r="B16" s="21"/>
      <c r="C16" s="2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7" ht="15" customHeight="1" x14ac:dyDescent="0.25">
      <c r="A17" s="397" t="s">
        <v>12</v>
      </c>
      <c r="B17" s="398"/>
      <c r="C17" s="45">
        <v>2014</v>
      </c>
      <c r="D17" s="409">
        <v>2015</v>
      </c>
      <c r="E17" s="410"/>
      <c r="F17" s="411"/>
      <c r="G17" s="409">
        <v>2016</v>
      </c>
      <c r="H17" s="410"/>
      <c r="I17" s="411"/>
      <c r="J17" s="42">
        <v>2017</v>
      </c>
      <c r="K17" s="412">
        <v>2017</v>
      </c>
      <c r="L17" s="413"/>
      <c r="M17" s="414"/>
      <c r="N17" s="412">
        <v>2018</v>
      </c>
      <c r="O17" s="414"/>
      <c r="P17" s="242">
        <v>2019</v>
      </c>
      <c r="Q17" s="382">
        <v>2021</v>
      </c>
      <c r="R17" s="44">
        <v>2022</v>
      </c>
      <c r="S17" s="417">
        <v>2022</v>
      </c>
      <c r="T17" s="418"/>
      <c r="U17" s="422">
        <v>2023</v>
      </c>
      <c r="V17" s="423"/>
      <c r="W17" s="422">
        <v>2024</v>
      </c>
      <c r="X17" s="423"/>
      <c r="Y17" s="402" t="s">
        <v>316</v>
      </c>
    </row>
    <row r="18" spans="1:27" ht="50.25" customHeight="1" x14ac:dyDescent="0.25">
      <c r="A18" s="399"/>
      <c r="B18" s="400"/>
      <c r="C18" s="43" t="s">
        <v>8</v>
      </c>
      <c r="D18" s="42" t="s">
        <v>7</v>
      </c>
      <c r="E18" s="42" t="s">
        <v>8</v>
      </c>
      <c r="F18" s="40" t="s">
        <v>11</v>
      </c>
      <c r="G18" s="40" t="s">
        <v>10</v>
      </c>
      <c r="H18" s="42" t="s">
        <v>8</v>
      </c>
      <c r="I18" s="40" t="s">
        <v>11</v>
      </c>
      <c r="J18" s="42" t="s">
        <v>7</v>
      </c>
      <c r="K18" s="42" t="s">
        <v>9</v>
      </c>
      <c r="L18" s="40" t="s">
        <v>11</v>
      </c>
      <c r="M18" s="40" t="s">
        <v>10</v>
      </c>
      <c r="N18" s="40" t="s">
        <v>10</v>
      </c>
      <c r="O18" s="42" t="s">
        <v>9</v>
      </c>
      <c r="P18" s="42" t="s">
        <v>7</v>
      </c>
      <c r="Q18" s="199" t="s">
        <v>8</v>
      </c>
      <c r="R18" s="40" t="s">
        <v>6</v>
      </c>
      <c r="S18" s="41" t="s">
        <v>7</v>
      </c>
      <c r="T18" s="244" t="s">
        <v>8</v>
      </c>
      <c r="U18" s="201" t="s">
        <v>7</v>
      </c>
      <c r="V18" s="384" t="s">
        <v>8</v>
      </c>
      <c r="W18" s="41" t="s">
        <v>7</v>
      </c>
      <c r="X18" s="384" t="s">
        <v>318</v>
      </c>
      <c r="Y18" s="403"/>
    </row>
    <row r="19" spans="1:27" ht="16.5" customHeight="1" x14ac:dyDescent="0.25">
      <c r="A19" s="300">
        <v>2001</v>
      </c>
      <c r="B19" s="13" t="s">
        <v>5</v>
      </c>
      <c r="C19" s="43"/>
      <c r="D19" s="293"/>
      <c r="E19" s="293"/>
      <c r="F19" s="292"/>
      <c r="G19" s="292"/>
      <c r="H19" s="293"/>
      <c r="I19" s="292"/>
      <c r="J19" s="293"/>
      <c r="K19" s="293"/>
      <c r="L19" s="292"/>
      <c r="M19" s="292"/>
      <c r="N19" s="292"/>
      <c r="O19" s="293"/>
      <c r="P19" s="293"/>
      <c r="Q19" s="292"/>
      <c r="R19" s="292"/>
      <c r="S19" s="41"/>
      <c r="T19" s="292"/>
      <c r="U19" s="201"/>
      <c r="V19" s="292"/>
      <c r="W19" s="286">
        <v>500000</v>
      </c>
      <c r="X19" s="276"/>
      <c r="Y19" s="276"/>
    </row>
    <row r="20" spans="1:27" ht="16.5" customHeight="1" x14ac:dyDescent="0.25">
      <c r="A20" s="19">
        <v>2002</v>
      </c>
      <c r="B20" s="13" t="s">
        <v>20</v>
      </c>
      <c r="C20" s="43"/>
      <c r="D20" s="275"/>
      <c r="E20" s="275"/>
      <c r="F20" s="274"/>
      <c r="G20" s="274"/>
      <c r="H20" s="275"/>
      <c r="I20" s="274"/>
      <c r="J20" s="275"/>
      <c r="K20" s="275"/>
      <c r="L20" s="274"/>
      <c r="M20" s="274"/>
      <c r="N20" s="274"/>
      <c r="O20" s="275"/>
      <c r="P20" s="275"/>
      <c r="Q20" s="274"/>
      <c r="R20" s="274"/>
      <c r="S20" s="41"/>
      <c r="T20" s="274"/>
      <c r="U20" s="201"/>
      <c r="V20" s="302"/>
      <c r="W20" s="331"/>
      <c r="X20" s="385"/>
      <c r="Y20" s="331"/>
    </row>
    <row r="21" spans="1:27" x14ac:dyDescent="0.25">
      <c r="A21" s="19">
        <v>2003</v>
      </c>
      <c r="B21" s="16" t="s">
        <v>19</v>
      </c>
      <c r="C21" s="60">
        <v>550000</v>
      </c>
      <c r="D21" s="49">
        <v>500000</v>
      </c>
      <c r="E21" s="49">
        <v>315218</v>
      </c>
      <c r="F21" s="49">
        <f>E21/D21*100</f>
        <v>63.043599999999998</v>
      </c>
      <c r="G21" s="49">
        <v>500000</v>
      </c>
      <c r="H21" s="49">
        <v>498206</v>
      </c>
      <c r="I21" s="49">
        <f>H21/G21*100</f>
        <v>99.641199999999998</v>
      </c>
      <c r="J21" s="49">
        <v>800000</v>
      </c>
      <c r="K21" s="49">
        <v>1165387</v>
      </c>
      <c r="L21" s="49">
        <f>K21/M21*100</f>
        <v>99.983870621796115</v>
      </c>
      <c r="M21" s="49">
        <v>1165575</v>
      </c>
      <c r="N21" s="49">
        <v>1463500</v>
      </c>
      <c r="O21" s="49">
        <v>1462980</v>
      </c>
      <c r="P21" s="49">
        <v>1200000</v>
      </c>
      <c r="Q21" s="49">
        <v>217360</v>
      </c>
      <c r="R21" s="49">
        <v>3000000</v>
      </c>
      <c r="S21" s="49">
        <v>1000000</v>
      </c>
      <c r="T21" s="49">
        <v>375650</v>
      </c>
      <c r="U21" s="49">
        <v>2000000</v>
      </c>
      <c r="V21" s="49">
        <v>322440</v>
      </c>
      <c r="W21" s="71">
        <v>2000000</v>
      </c>
      <c r="X21" s="71"/>
      <c r="Y21" s="71"/>
      <c r="AA21" s="372"/>
    </row>
    <row r="22" spans="1:27" x14ac:dyDescent="0.25">
      <c r="A22" s="19">
        <v>2102</v>
      </c>
      <c r="B22" s="13" t="s">
        <v>4</v>
      </c>
      <c r="C22" s="60">
        <v>1705590</v>
      </c>
      <c r="D22" s="49">
        <v>6489000</v>
      </c>
      <c r="E22" s="49">
        <v>6404167</v>
      </c>
      <c r="F22" s="49">
        <f>E22/D22*100</f>
        <v>98.692664509169362</v>
      </c>
      <c r="G22" s="49">
        <v>1052000</v>
      </c>
      <c r="H22" s="49">
        <v>1051967.42</v>
      </c>
      <c r="I22" s="49">
        <f>H22/G22*100</f>
        <v>99.996903041825092</v>
      </c>
      <c r="J22" s="49">
        <v>500000</v>
      </c>
      <c r="K22" s="49">
        <v>498346</v>
      </c>
      <c r="L22" s="49">
        <f>K22/M22*100</f>
        <v>99.669200000000004</v>
      </c>
      <c r="M22" s="49">
        <v>500000</v>
      </c>
      <c r="N22" s="49">
        <v>477000</v>
      </c>
      <c r="O22" s="49">
        <v>476064.89</v>
      </c>
      <c r="P22" s="49">
        <v>800000</v>
      </c>
      <c r="Q22" s="49">
        <v>87180</v>
      </c>
      <c r="R22" s="49">
        <v>1500000</v>
      </c>
      <c r="S22" s="49">
        <v>500000</v>
      </c>
      <c r="T22" s="49">
        <v>30100</v>
      </c>
      <c r="U22" s="49">
        <v>500000</v>
      </c>
      <c r="V22" s="49">
        <v>1797750</v>
      </c>
      <c r="W22" s="49">
        <v>2000000</v>
      </c>
      <c r="X22" s="49"/>
      <c r="Y22" s="49"/>
      <c r="AA22" s="372"/>
    </row>
    <row r="23" spans="1:27" x14ac:dyDescent="0.25">
      <c r="A23" s="19">
        <v>2103</v>
      </c>
      <c r="B23" s="13" t="s">
        <v>3</v>
      </c>
      <c r="C23" s="12"/>
      <c r="D23" s="38"/>
      <c r="E23" s="38"/>
      <c r="F23" s="38"/>
      <c r="G23" s="38"/>
      <c r="H23" s="38"/>
      <c r="I23" s="49"/>
      <c r="J23" s="38"/>
      <c r="K23" s="38"/>
      <c r="L23" s="49"/>
      <c r="M23" s="38"/>
      <c r="N23" s="49"/>
      <c r="O23" s="49"/>
      <c r="P23" s="49"/>
      <c r="Q23" s="49">
        <v>923400</v>
      </c>
      <c r="R23" s="49">
        <v>1500000</v>
      </c>
      <c r="S23" s="49">
        <v>200000</v>
      </c>
      <c r="T23" s="49">
        <v>106800</v>
      </c>
      <c r="U23" s="38">
        <v>1000000</v>
      </c>
      <c r="V23" s="38">
        <v>0</v>
      </c>
      <c r="W23" s="49">
        <v>500000</v>
      </c>
      <c r="X23" s="38"/>
      <c r="Y23" s="38"/>
      <c r="AA23" s="95"/>
    </row>
    <row r="24" spans="1:27" x14ac:dyDescent="0.25">
      <c r="A24" s="11">
        <v>2106</v>
      </c>
      <c r="B24" s="7" t="s">
        <v>2</v>
      </c>
      <c r="C24" s="7"/>
      <c r="D24" s="7"/>
      <c r="E24" s="7"/>
      <c r="F24" s="7"/>
      <c r="G24" s="7"/>
      <c r="H24" s="7"/>
      <c r="I24" s="7"/>
      <c r="J24" s="7"/>
      <c r="K24" s="7"/>
      <c r="L24" s="49"/>
      <c r="M24" s="7"/>
      <c r="N24" s="7"/>
      <c r="O24" s="7"/>
      <c r="P24" s="49"/>
      <c r="Q24" s="49">
        <v>0</v>
      </c>
      <c r="R24" s="49">
        <v>1000000</v>
      </c>
      <c r="S24" s="49">
        <v>1000000</v>
      </c>
      <c r="T24" s="49">
        <v>0</v>
      </c>
      <c r="U24" s="49">
        <v>1000000</v>
      </c>
      <c r="V24" s="49">
        <v>0</v>
      </c>
      <c r="W24" s="49">
        <v>1000000</v>
      </c>
      <c r="X24" s="49"/>
      <c r="Y24" s="49"/>
      <c r="AA24" s="95"/>
    </row>
    <row r="25" spans="1:27" x14ac:dyDescent="0.25">
      <c r="A25" s="301">
        <v>2507</v>
      </c>
      <c r="B25" s="9" t="s">
        <v>1</v>
      </c>
      <c r="C25" s="12"/>
      <c r="D25" s="38"/>
      <c r="E25" s="38"/>
      <c r="F25" s="38"/>
      <c r="G25" s="38"/>
      <c r="H25" s="38"/>
      <c r="I25" s="49"/>
      <c r="J25" s="38"/>
      <c r="K25" s="38"/>
      <c r="L25" s="49"/>
      <c r="M25" s="38"/>
      <c r="N25" s="49"/>
      <c r="O25" s="49"/>
      <c r="P25" s="49"/>
      <c r="Q25" s="49"/>
      <c r="R25" s="49"/>
      <c r="S25" s="49"/>
      <c r="T25" s="49"/>
      <c r="U25" s="38"/>
      <c r="V25" s="38"/>
      <c r="W25" s="49">
        <v>2000000</v>
      </c>
      <c r="X25" s="38"/>
      <c r="Y25" s="38"/>
      <c r="AA25" s="372"/>
    </row>
    <row r="26" spans="1:27" ht="16.5" thickBot="1" x14ac:dyDescent="0.3">
      <c r="A26" s="6" t="s">
        <v>0</v>
      </c>
      <c r="B26" s="6"/>
      <c r="C26" s="3">
        <f>SUM(C21:C22)</f>
        <v>2255590</v>
      </c>
      <c r="D26" s="3">
        <f>SUM(D21:D22)</f>
        <v>6989000</v>
      </c>
      <c r="E26" s="3">
        <f>SUM(E21:E22)</f>
        <v>6719385</v>
      </c>
      <c r="F26" s="59">
        <f>E26/D26*100</f>
        <v>96.142295035055099</v>
      </c>
      <c r="G26" s="3">
        <f>SUM(G21:G22)</f>
        <v>1552000</v>
      </c>
      <c r="H26" s="3">
        <f>SUM(H21:H22)</f>
        <v>1550173.42</v>
      </c>
      <c r="I26" s="59">
        <f>H26/G26*100</f>
        <v>99.882307989690716</v>
      </c>
      <c r="J26" s="3">
        <f>SUM(J21:J22)</f>
        <v>1300000</v>
      </c>
      <c r="K26" s="3">
        <f>SUM(K21:K22)</f>
        <v>1663733</v>
      </c>
      <c r="L26" s="49">
        <f>K26/M26*100</f>
        <v>99.889407561953078</v>
      </c>
      <c r="M26" s="3">
        <f>SUM(M21:M22)</f>
        <v>1665575</v>
      </c>
      <c r="N26" s="3">
        <f>SUM(N21:N22)</f>
        <v>1940500</v>
      </c>
      <c r="O26" s="3">
        <f>SUM(O21:O22)</f>
        <v>1939044.8900000001</v>
      </c>
      <c r="P26" s="3">
        <f>SUM(P21:P24)</f>
        <v>2000000</v>
      </c>
      <c r="Q26" s="3">
        <f t="shared" ref="Q26:V26" si="2">SUM(Q19:Q25)</f>
        <v>1227940</v>
      </c>
      <c r="R26" s="3">
        <f t="shared" si="2"/>
        <v>7000000</v>
      </c>
      <c r="S26" s="3">
        <f t="shared" si="2"/>
        <v>2700000</v>
      </c>
      <c r="T26" s="3">
        <f t="shared" si="2"/>
        <v>512550</v>
      </c>
      <c r="U26" s="3">
        <f t="shared" si="2"/>
        <v>4500000</v>
      </c>
      <c r="V26" s="3">
        <f t="shared" si="2"/>
        <v>2120190</v>
      </c>
      <c r="W26" s="3">
        <f>SUM(W19:W25)</f>
        <v>8000000</v>
      </c>
      <c r="X26" s="3">
        <f t="shared" ref="X26:Y26" si="3">SUM(X19:X25)</f>
        <v>0</v>
      </c>
      <c r="Y26" s="3">
        <f t="shared" si="3"/>
        <v>0</v>
      </c>
      <c r="AA26" s="372"/>
    </row>
    <row r="27" spans="1:27" ht="15.75" thickTop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AA27" s="126"/>
    </row>
    <row r="28" spans="1:27" ht="16.5" thickBot="1" x14ac:dyDescent="0.3">
      <c r="B28" s="37" t="s">
        <v>152</v>
      </c>
      <c r="H28" s="23"/>
      <c r="I28" s="47"/>
      <c r="J28" s="47"/>
      <c r="K28" s="47"/>
      <c r="L28" s="47"/>
      <c r="M28" s="47"/>
      <c r="N28" s="47"/>
      <c r="O28" s="47"/>
      <c r="P28" s="47"/>
      <c r="Q28" s="392">
        <f t="shared" ref="Q28:V28" si="4">Q12+Q26</f>
        <v>1227940</v>
      </c>
      <c r="R28" s="392">
        <f t="shared" si="4"/>
        <v>19500000</v>
      </c>
      <c r="S28" s="392">
        <f t="shared" si="4"/>
        <v>5400000</v>
      </c>
      <c r="T28" s="392">
        <f t="shared" si="4"/>
        <v>512550</v>
      </c>
      <c r="U28" s="392">
        <f t="shared" si="4"/>
        <v>6200000</v>
      </c>
      <c r="V28" s="392">
        <f t="shared" si="4"/>
        <v>2120190</v>
      </c>
      <c r="W28" s="392">
        <f>W12+W26</f>
        <v>8000000</v>
      </c>
      <c r="X28" s="392">
        <f t="shared" ref="X28:Y28" si="5">X12+X26</f>
        <v>0</v>
      </c>
      <c r="Y28" s="392">
        <f t="shared" si="5"/>
        <v>0</v>
      </c>
      <c r="AA28" s="126"/>
    </row>
    <row r="29" spans="1:27" ht="16.5" thickTop="1" x14ac:dyDescent="0.25">
      <c r="A29" s="34"/>
      <c r="E29" s="28"/>
      <c r="F29" s="28"/>
      <c r="G29" s="28"/>
      <c r="H29" s="28"/>
      <c r="I29" s="28"/>
      <c r="J29" s="28"/>
      <c r="K29" s="31"/>
      <c r="L29" s="31"/>
      <c r="M29" s="28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7" ht="15.75" x14ac:dyDescent="0.25">
      <c r="A30" s="23"/>
      <c r="B30" s="1"/>
      <c r="C30" s="1"/>
      <c r="D30" s="1"/>
      <c r="E30" s="28"/>
      <c r="F30" s="28"/>
      <c r="G30" s="28"/>
      <c r="H30" s="28"/>
      <c r="I30" s="32"/>
      <c r="J30" s="32"/>
      <c r="K30" s="31"/>
      <c r="L30" s="31"/>
      <c r="M30" s="32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</row>
    <row r="31" spans="1:27" ht="15.75" x14ac:dyDescent="0.25">
      <c r="B31" s="25" t="s">
        <v>173</v>
      </c>
      <c r="C31" s="25" t="s">
        <v>173</v>
      </c>
      <c r="D31" s="25" t="s">
        <v>173</v>
      </c>
      <c r="H31" s="23"/>
      <c r="I31" s="47"/>
      <c r="J31" s="47"/>
      <c r="K31" s="47"/>
      <c r="L31" s="47"/>
      <c r="M31" s="47"/>
      <c r="N31" s="47"/>
      <c r="O31" s="47"/>
      <c r="P31" s="47"/>
      <c r="Q31" s="47"/>
      <c r="R31" s="192"/>
    </row>
    <row r="32" spans="1:27" ht="30.75" customHeight="1" x14ac:dyDescent="0.25">
      <c r="B32" s="25" t="s">
        <v>121</v>
      </c>
      <c r="C32" s="25" t="s">
        <v>121</v>
      </c>
      <c r="D32" s="25" t="s">
        <v>121</v>
      </c>
      <c r="H32" s="23"/>
      <c r="I32" s="47"/>
      <c r="J32" s="47"/>
      <c r="K32" s="47"/>
      <c r="L32" s="47"/>
      <c r="M32" s="47"/>
      <c r="N32" s="47"/>
      <c r="O32" s="47"/>
      <c r="P32" s="47"/>
      <c r="Q32" s="256" t="s">
        <v>188</v>
      </c>
      <c r="R32" s="192"/>
    </row>
    <row r="33" spans="2:18" x14ac:dyDescent="0.25">
      <c r="R33" s="31"/>
    </row>
    <row r="35" spans="2:18" x14ac:dyDescent="0.25">
      <c r="B35" s="257" t="s">
        <v>334</v>
      </c>
    </row>
  </sheetData>
  <mergeCells count="19">
    <mergeCell ref="A1:Y1"/>
    <mergeCell ref="G5:I5"/>
    <mergeCell ref="K5:M5"/>
    <mergeCell ref="N5:O5"/>
    <mergeCell ref="D5:F5"/>
    <mergeCell ref="S5:T5"/>
    <mergeCell ref="U5:V5"/>
    <mergeCell ref="Y5:Y6"/>
    <mergeCell ref="W5:X5"/>
    <mergeCell ref="A5:B6"/>
    <mergeCell ref="S17:T17"/>
    <mergeCell ref="U17:V17"/>
    <mergeCell ref="A17:B18"/>
    <mergeCell ref="Y17:Y18"/>
    <mergeCell ref="K17:M17"/>
    <mergeCell ref="N17:O17"/>
    <mergeCell ref="W17:X17"/>
    <mergeCell ref="D17:F17"/>
    <mergeCell ref="G17:I17"/>
  </mergeCells>
  <pageMargins left="0.57999999999999996" right="0.28999999999999998" top="0.56000000000000005" bottom="0.43" header="0.3" footer="0.3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view="pageBreakPreview" zoomScale="60" zoomScaleNormal="100" workbookViewId="0">
      <selection activeCell="B24" sqref="B24"/>
    </sheetView>
  </sheetViews>
  <sheetFormatPr defaultColWidth="9.140625" defaultRowHeight="15" x14ac:dyDescent="0.25"/>
  <cols>
    <col min="1" max="1" width="9.140625" style="48"/>
    <col min="2" max="2" width="25.28515625" style="48" customWidth="1"/>
    <col min="3" max="15" width="0" style="48" hidden="1" customWidth="1"/>
    <col min="16" max="16" width="13.7109375" style="48" hidden="1" customWidth="1"/>
    <col min="17" max="17" width="13.5703125" style="48" customWidth="1"/>
    <col min="18" max="18" width="15.85546875" style="48" hidden="1" customWidth="1"/>
    <col min="19" max="19" width="14.85546875" style="48" customWidth="1"/>
    <col min="20" max="21" width="14.42578125" style="48" customWidth="1"/>
    <col min="22" max="24" width="14.5703125" style="48" customWidth="1"/>
    <col min="25" max="25" width="14.42578125" style="48" customWidth="1"/>
    <col min="26" max="16384" width="9.140625" style="48"/>
  </cols>
  <sheetData>
    <row r="1" spans="1:25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8" x14ac:dyDescent="0.25">
      <c r="A2" s="46" t="s">
        <v>83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2" t="s">
        <v>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22" t="s">
        <v>81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42">
        <v>2019</v>
      </c>
      <c r="Q5" s="382">
        <v>2021</v>
      </c>
      <c r="S5" s="417">
        <v>2022</v>
      </c>
      <c r="T5" s="418"/>
      <c r="U5" s="417">
        <v>2023</v>
      </c>
      <c r="V5" s="418"/>
      <c r="W5" s="415">
        <v>2024</v>
      </c>
      <c r="X5" s="415"/>
      <c r="Y5" s="402" t="s">
        <v>316</v>
      </c>
    </row>
    <row r="6" spans="1:25" ht="49.5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42" t="s">
        <v>7</v>
      </c>
      <c r="Q6" s="199" t="s">
        <v>8</v>
      </c>
      <c r="R6" s="196" t="s">
        <v>6</v>
      </c>
      <c r="S6" s="41" t="s">
        <v>7</v>
      </c>
      <c r="T6" s="244" t="s">
        <v>8</v>
      </c>
      <c r="U6" s="41" t="s">
        <v>7</v>
      </c>
      <c r="V6" s="384" t="s">
        <v>8</v>
      </c>
      <c r="W6" s="41" t="s">
        <v>7</v>
      </c>
      <c r="X6" s="384" t="s">
        <v>318</v>
      </c>
      <c r="Y6" s="403"/>
    </row>
    <row r="7" spans="1:25" x14ac:dyDescent="0.25">
      <c r="A7" s="19">
        <v>2001</v>
      </c>
      <c r="B7" s="13" t="s">
        <v>5</v>
      </c>
      <c r="C7" s="19"/>
      <c r="D7" s="114">
        <v>255000</v>
      </c>
      <c r="E7" s="114">
        <v>252406</v>
      </c>
      <c r="F7" s="114">
        <f>E7/D7*100</f>
        <v>98.982745098039217</v>
      </c>
      <c r="G7" s="114"/>
      <c r="H7" s="114"/>
      <c r="I7" s="114"/>
      <c r="J7" s="114"/>
      <c r="K7" s="114"/>
      <c r="L7" s="114"/>
      <c r="M7" s="114"/>
      <c r="N7" s="114"/>
      <c r="O7" s="114"/>
      <c r="P7" s="132">
        <v>0</v>
      </c>
      <c r="Q7" s="132">
        <v>200155.34</v>
      </c>
      <c r="R7" s="132">
        <v>2500000</v>
      </c>
      <c r="S7" s="49">
        <v>2000000</v>
      </c>
      <c r="T7" s="49">
        <v>93230.45</v>
      </c>
      <c r="U7" s="132">
        <v>5000000</v>
      </c>
      <c r="V7" s="49">
        <v>1572272.44</v>
      </c>
      <c r="W7" s="132">
        <v>5000000</v>
      </c>
      <c r="X7" s="49"/>
      <c r="Y7" s="49"/>
    </row>
    <row r="8" spans="1:25" x14ac:dyDescent="0.25">
      <c r="A8" s="19">
        <v>2002</v>
      </c>
      <c r="B8" s="13" t="s">
        <v>20</v>
      </c>
      <c r="C8" s="19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32"/>
      <c r="Q8" s="132"/>
      <c r="R8" s="132"/>
      <c r="S8" s="49"/>
      <c r="T8" s="49"/>
      <c r="U8" s="132"/>
      <c r="V8" s="49"/>
      <c r="W8" s="132">
        <v>500000</v>
      </c>
      <c r="X8" s="49"/>
      <c r="Y8" s="49"/>
    </row>
    <row r="9" spans="1:25" x14ac:dyDescent="0.25">
      <c r="A9" s="19">
        <v>2003</v>
      </c>
      <c r="B9" s="16" t="s">
        <v>19</v>
      </c>
      <c r="C9" s="17">
        <v>187568</v>
      </c>
      <c r="D9" s="4">
        <v>5000000</v>
      </c>
      <c r="E9" s="4">
        <v>1927069</v>
      </c>
      <c r="F9" s="114">
        <f>E9/D9*100</f>
        <v>38.541379999999997</v>
      </c>
      <c r="G9" s="4">
        <v>750000</v>
      </c>
      <c r="H9" s="4">
        <v>749350</v>
      </c>
      <c r="I9" s="4">
        <f>H9/G9*100</f>
        <v>99.913333333333327</v>
      </c>
      <c r="J9" s="4">
        <v>2500000</v>
      </c>
      <c r="K9" s="4">
        <v>955768</v>
      </c>
      <c r="L9" s="4">
        <f>K9/M9*100</f>
        <v>74.20559006211181</v>
      </c>
      <c r="M9" s="4">
        <v>1288000</v>
      </c>
      <c r="N9" s="4">
        <v>0</v>
      </c>
      <c r="O9" s="4"/>
      <c r="P9" s="49">
        <v>500000</v>
      </c>
      <c r="Q9" s="132">
        <v>208997.98</v>
      </c>
      <c r="R9" s="49">
        <v>1000000</v>
      </c>
      <c r="S9" s="49">
        <v>1000000</v>
      </c>
      <c r="T9" s="49">
        <v>0</v>
      </c>
      <c r="U9" s="49">
        <v>700000</v>
      </c>
      <c r="V9" s="49">
        <v>700000</v>
      </c>
      <c r="W9" s="49">
        <v>1000000</v>
      </c>
      <c r="X9" s="49"/>
      <c r="Y9" s="49"/>
    </row>
    <row r="10" spans="1:25" x14ac:dyDescent="0.25">
      <c r="A10" s="19">
        <v>2102</v>
      </c>
      <c r="B10" s="13" t="s">
        <v>4</v>
      </c>
      <c r="C10" s="17">
        <v>17733457</v>
      </c>
      <c r="D10" s="4">
        <v>1776000</v>
      </c>
      <c r="E10" s="4">
        <v>1330372</v>
      </c>
      <c r="F10" s="114">
        <f>E10/D10*100</f>
        <v>74.908333333333331</v>
      </c>
      <c r="G10" s="4">
        <v>600000</v>
      </c>
      <c r="H10" s="4">
        <v>550076.12</v>
      </c>
      <c r="I10" s="4">
        <f>H10/G10*100</f>
        <v>91.679353333333339</v>
      </c>
      <c r="J10" s="4">
        <v>1500000</v>
      </c>
      <c r="K10" s="4">
        <v>2227251</v>
      </c>
      <c r="L10" s="4">
        <f>K10/M10*100</f>
        <v>89.090040000000002</v>
      </c>
      <c r="M10" s="4">
        <v>2500000</v>
      </c>
      <c r="N10" s="4">
        <v>3310000</v>
      </c>
      <c r="O10" s="4">
        <v>3308657.6</v>
      </c>
      <c r="P10" s="49">
        <v>200000</v>
      </c>
      <c r="Q10" s="132">
        <v>1118128.3799999999</v>
      </c>
      <c r="R10" s="49">
        <v>2500000</v>
      </c>
      <c r="S10" s="49">
        <v>2000000</v>
      </c>
      <c r="T10" s="49">
        <v>856855.35</v>
      </c>
      <c r="U10" s="49">
        <v>1000000</v>
      </c>
      <c r="V10" s="49">
        <v>879082.75</v>
      </c>
      <c r="W10" s="49">
        <v>2000000</v>
      </c>
      <c r="X10" s="49"/>
      <c r="Y10" s="49"/>
    </row>
    <row r="11" spans="1:25" x14ac:dyDescent="0.25">
      <c r="A11" s="19">
        <v>2103</v>
      </c>
      <c r="B11" s="13" t="s">
        <v>3</v>
      </c>
      <c r="C11" s="17"/>
      <c r="D11" s="4"/>
      <c r="E11" s="4"/>
      <c r="F11" s="114"/>
      <c r="G11" s="4"/>
      <c r="H11" s="4"/>
      <c r="I11" s="4"/>
      <c r="J11" s="4"/>
      <c r="K11" s="4"/>
      <c r="L11" s="4"/>
      <c r="M11" s="4"/>
      <c r="N11" s="4">
        <v>417500</v>
      </c>
      <c r="O11" s="4">
        <v>417340.01</v>
      </c>
      <c r="P11" s="49"/>
      <c r="Q11" s="132">
        <v>427704</v>
      </c>
      <c r="R11" s="49">
        <v>1000000</v>
      </c>
      <c r="S11" s="49">
        <v>500000</v>
      </c>
      <c r="T11" s="49">
        <v>0</v>
      </c>
      <c r="U11" s="49">
        <v>500000</v>
      </c>
      <c r="V11" s="49">
        <v>472891.62</v>
      </c>
      <c r="W11" s="49">
        <v>500000</v>
      </c>
      <c r="X11" s="49"/>
      <c r="Y11" s="49"/>
    </row>
    <row r="12" spans="1:25" x14ac:dyDescent="0.25">
      <c r="A12" s="19">
        <v>2104</v>
      </c>
      <c r="B12" s="13" t="s">
        <v>5</v>
      </c>
      <c r="C12" s="17"/>
      <c r="D12" s="4"/>
      <c r="E12" s="4"/>
      <c r="F12" s="114"/>
      <c r="G12" s="4"/>
      <c r="H12" s="4"/>
      <c r="I12" s="4"/>
      <c r="J12" s="4"/>
      <c r="K12" s="4"/>
      <c r="L12" s="4"/>
      <c r="M12" s="4"/>
      <c r="N12" s="4"/>
      <c r="O12" s="4"/>
      <c r="P12" s="49"/>
      <c r="Q12" s="132"/>
      <c r="R12" s="49">
        <v>42000000</v>
      </c>
      <c r="S12" s="49">
        <v>10000000</v>
      </c>
      <c r="T12" s="49">
        <v>1926657.81</v>
      </c>
      <c r="U12" s="49">
        <v>0</v>
      </c>
      <c r="V12" s="49"/>
      <c r="W12" s="51"/>
      <c r="X12" s="49"/>
      <c r="Y12" s="49"/>
    </row>
    <row r="13" spans="1:25" x14ac:dyDescent="0.25">
      <c r="A13" s="11">
        <v>2106</v>
      </c>
      <c r="B13" s="7" t="s">
        <v>2</v>
      </c>
      <c r="C13" s="7"/>
      <c r="D13" s="7"/>
      <c r="E13" s="7"/>
      <c r="F13" s="7"/>
      <c r="G13" s="7"/>
      <c r="H13" s="7"/>
      <c r="I13" s="7"/>
      <c r="J13" s="7"/>
      <c r="K13" s="7"/>
      <c r="L13" s="4"/>
      <c r="M13" s="7"/>
      <c r="N13" s="4">
        <v>0</v>
      </c>
      <c r="O13" s="4"/>
      <c r="P13" s="49"/>
      <c r="Q13" s="132">
        <v>213850</v>
      </c>
      <c r="R13" s="49">
        <v>500000</v>
      </c>
      <c r="S13" s="49">
        <v>500000</v>
      </c>
      <c r="T13" s="49">
        <v>0</v>
      </c>
      <c r="U13" s="7"/>
      <c r="V13" s="49"/>
      <c r="W13" s="51"/>
      <c r="X13" s="49"/>
      <c r="Y13" s="49"/>
    </row>
    <row r="14" spans="1:25" x14ac:dyDescent="0.25">
      <c r="A14" s="12">
        <v>2505</v>
      </c>
      <c r="B14" s="9" t="s">
        <v>29</v>
      </c>
      <c r="C14" s="55"/>
      <c r="D14" s="53"/>
      <c r="E14" s="54"/>
      <c r="F14" s="54"/>
      <c r="G14" s="52"/>
      <c r="H14" s="53"/>
      <c r="I14" s="52"/>
      <c r="J14" s="51"/>
      <c r="K14" s="69"/>
      <c r="L14" s="4"/>
      <c r="M14" s="51"/>
      <c r="N14" s="70"/>
      <c r="O14" s="70"/>
      <c r="P14" s="133"/>
      <c r="Q14" s="132"/>
      <c r="R14" s="133"/>
      <c r="S14" s="134"/>
      <c r="T14" s="134"/>
      <c r="U14" s="49">
        <v>500000</v>
      </c>
      <c r="V14" s="49"/>
      <c r="W14" s="51"/>
      <c r="X14" s="49"/>
      <c r="Y14" s="49"/>
    </row>
    <row r="15" spans="1:25" x14ac:dyDescent="0.25">
      <c r="A15" s="12">
        <v>2507</v>
      </c>
      <c r="B15" s="9" t="s">
        <v>1</v>
      </c>
      <c r="C15" s="55"/>
      <c r="D15" s="53"/>
      <c r="E15" s="54"/>
      <c r="F15" s="54"/>
      <c r="G15" s="52"/>
      <c r="H15" s="53"/>
      <c r="I15" s="52"/>
      <c r="J15" s="51"/>
      <c r="K15" s="69"/>
      <c r="L15" s="4"/>
      <c r="M15" s="51"/>
      <c r="N15" s="4">
        <v>0</v>
      </c>
      <c r="O15" s="4"/>
      <c r="P15" s="49"/>
      <c r="Q15" s="132">
        <v>0</v>
      </c>
      <c r="R15" s="49">
        <v>500000</v>
      </c>
      <c r="S15" s="49">
        <v>500000</v>
      </c>
      <c r="T15" s="49">
        <v>0</v>
      </c>
      <c r="U15" s="49">
        <v>500000</v>
      </c>
      <c r="V15" s="49"/>
      <c r="W15" s="51"/>
      <c r="X15" s="49"/>
      <c r="Y15" s="49"/>
    </row>
    <row r="16" spans="1:25" ht="16.5" thickBot="1" x14ac:dyDescent="0.3">
      <c r="A16" s="6" t="s">
        <v>0</v>
      </c>
      <c r="B16" s="6"/>
      <c r="C16" s="3">
        <f>SUM(C7:C10)</f>
        <v>17921025</v>
      </c>
      <c r="D16" s="3">
        <f>SUM(D7:D10)</f>
        <v>7031000</v>
      </c>
      <c r="E16" s="3">
        <f>SUM(E7:E10)</f>
        <v>3509847</v>
      </c>
      <c r="F16" s="115">
        <f>E16/D16*100</f>
        <v>49.919598919072676</v>
      </c>
      <c r="G16" s="3">
        <f>SUM(G7:G10)</f>
        <v>1350000</v>
      </c>
      <c r="H16" s="3">
        <f>SUM(H7:H10)</f>
        <v>1299426.1200000001</v>
      </c>
      <c r="I16" s="3">
        <f>H16/G16*100</f>
        <v>96.25378666666667</v>
      </c>
      <c r="J16" s="3">
        <f>SUM(J7:J10)</f>
        <v>4000000</v>
      </c>
      <c r="K16" s="3">
        <f>SUM(K7:K10)</f>
        <v>3183019</v>
      </c>
      <c r="L16" s="4">
        <f>K16/M16*100</f>
        <v>84.029012671594501</v>
      </c>
      <c r="M16" s="3">
        <f>SUM(M7:M10)</f>
        <v>3788000</v>
      </c>
      <c r="N16" s="3">
        <f>SUM(N9:N15)</f>
        <v>3727500</v>
      </c>
      <c r="O16" s="3">
        <f>SUM(O9:O15)</f>
        <v>3725997.6100000003</v>
      </c>
      <c r="P16" s="3">
        <f>SUM(P7:P15)</f>
        <v>700000</v>
      </c>
      <c r="Q16" s="3">
        <f t="shared" ref="Q16:R16" si="0">SUM(Q7:Q15)</f>
        <v>2168835.7000000002</v>
      </c>
      <c r="R16" s="3">
        <f t="shared" si="0"/>
        <v>50000000</v>
      </c>
      <c r="S16" s="3">
        <f>SUM(S7:S15)</f>
        <v>16500000</v>
      </c>
      <c r="T16" s="3">
        <f t="shared" ref="T16:V16" si="1">SUM(T7:T15)</f>
        <v>2876743.61</v>
      </c>
      <c r="U16" s="3">
        <f t="shared" si="1"/>
        <v>8200000</v>
      </c>
      <c r="V16" s="3">
        <f t="shared" si="1"/>
        <v>3624246.81</v>
      </c>
      <c r="W16" s="3">
        <f>SUM(W7:W15)</f>
        <v>9000000</v>
      </c>
      <c r="X16" s="3">
        <f t="shared" ref="X16:Y16" si="2">SUM(X7:X15)</f>
        <v>0</v>
      </c>
      <c r="Y16" s="3">
        <f t="shared" si="2"/>
        <v>0</v>
      </c>
    </row>
    <row r="17" spans="1:25" ht="15.75" thickTop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01"/>
      <c r="S19" s="1"/>
      <c r="T19" s="1"/>
      <c r="U19" s="1"/>
      <c r="V19" s="1"/>
      <c r="W19" s="1"/>
      <c r="X19" s="1"/>
      <c r="Y19" s="1"/>
    </row>
    <row r="20" spans="1:25" ht="15.75" x14ac:dyDescent="0.25">
      <c r="A20" s="1"/>
      <c r="B20" s="25" t="s">
        <v>173</v>
      </c>
      <c r="C20" s="30"/>
      <c r="D20" s="3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92"/>
    </row>
    <row r="21" spans="1:25" ht="27" customHeight="1" x14ac:dyDescent="0.25">
      <c r="A21" s="23"/>
      <c r="B21" s="25" t="s">
        <v>121</v>
      </c>
      <c r="C21" s="64"/>
      <c r="D21" s="64"/>
      <c r="E21" s="64"/>
      <c r="F21" s="33"/>
      <c r="G21" s="33"/>
      <c r="H21" s="33"/>
      <c r="I21" s="33"/>
      <c r="J21" s="33"/>
      <c r="K21" s="33"/>
      <c r="L21" s="33"/>
      <c r="M21" s="33"/>
      <c r="N21" s="64"/>
      <c r="O21" s="64"/>
      <c r="P21" s="64"/>
      <c r="Q21" s="256" t="s">
        <v>188</v>
      </c>
      <c r="R21" s="192"/>
    </row>
    <row r="22" spans="1:25" ht="15.75" x14ac:dyDescent="0.25">
      <c r="A22" s="34"/>
      <c r="E22" s="28"/>
      <c r="F22" s="28"/>
      <c r="G22" s="28"/>
      <c r="H22" s="28"/>
      <c r="I22" s="28"/>
      <c r="J22" s="28"/>
      <c r="K22" s="31"/>
      <c r="L22" s="31"/>
      <c r="M22" s="28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5.75" x14ac:dyDescent="0.25">
      <c r="A23" s="23"/>
      <c r="E23" s="28"/>
      <c r="F23" s="28"/>
      <c r="G23" s="28"/>
      <c r="H23" s="28"/>
      <c r="I23" s="32"/>
      <c r="J23" s="32"/>
      <c r="K23" s="31"/>
      <c r="L23" s="31"/>
      <c r="M23" s="3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x14ac:dyDescent="0.25">
      <c r="A24" s="1"/>
      <c r="B24" s="257" t="s">
        <v>334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</sheetData>
  <mergeCells count="10">
    <mergeCell ref="A1:Y1"/>
    <mergeCell ref="A5:B6"/>
    <mergeCell ref="D5:F5"/>
    <mergeCell ref="G5:I5"/>
    <mergeCell ref="K5:M5"/>
    <mergeCell ref="N5:O5"/>
    <mergeCell ref="S5:T5"/>
    <mergeCell ref="Y5:Y6"/>
    <mergeCell ref="U5:V5"/>
    <mergeCell ref="W5:X5"/>
  </mergeCells>
  <pageMargins left="0.65" right="0.21" top="0.75" bottom="0.75" header="0.3" footer="0.3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view="pageBreakPreview" zoomScale="60" zoomScaleNormal="100" workbookViewId="0">
      <selection activeCell="B23" sqref="B23"/>
    </sheetView>
  </sheetViews>
  <sheetFormatPr defaultColWidth="9.140625" defaultRowHeight="15" x14ac:dyDescent="0.25"/>
  <cols>
    <col min="1" max="1" width="8.28515625" style="48" customWidth="1"/>
    <col min="2" max="2" width="26.7109375" style="48" customWidth="1"/>
    <col min="3" max="15" width="0" style="48" hidden="1" customWidth="1"/>
    <col min="16" max="16" width="15.140625" style="48" hidden="1" customWidth="1"/>
    <col min="17" max="17" width="14" style="48" customWidth="1"/>
    <col min="18" max="18" width="13.5703125" style="48" hidden="1" customWidth="1"/>
    <col min="19" max="19" width="15" style="48" customWidth="1"/>
    <col min="20" max="22" width="14.7109375" style="48" customWidth="1"/>
    <col min="23" max="23" width="15.28515625" style="48" customWidth="1"/>
    <col min="24" max="24" width="14.7109375" style="48" customWidth="1"/>
    <col min="25" max="25" width="15.140625" style="48" customWidth="1"/>
    <col min="26" max="16384" width="9.140625" style="48"/>
  </cols>
  <sheetData>
    <row r="1" spans="1:47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47" ht="18" x14ac:dyDescent="0.25">
      <c r="A2" s="46" t="s">
        <v>80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47" x14ac:dyDescent="0.25">
      <c r="A3" s="22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47" ht="15.75" x14ac:dyDescent="0.25">
      <c r="A4" s="22" t="s">
        <v>13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47" ht="15.7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46">
        <v>2019</v>
      </c>
      <c r="Q5" s="388">
        <v>2021</v>
      </c>
      <c r="R5" s="388"/>
      <c r="S5" s="425">
        <v>2022</v>
      </c>
      <c r="T5" s="426"/>
      <c r="U5" s="427">
        <v>2023</v>
      </c>
      <c r="V5" s="428"/>
      <c r="W5" s="427">
        <v>2024</v>
      </c>
      <c r="X5" s="428"/>
      <c r="Y5" s="402" t="s">
        <v>316</v>
      </c>
    </row>
    <row r="6" spans="1:47" ht="51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127" t="s">
        <v>7</v>
      </c>
      <c r="Q6" s="129" t="s">
        <v>8</v>
      </c>
      <c r="R6" s="129" t="s">
        <v>6</v>
      </c>
      <c r="S6" s="128" t="s">
        <v>7</v>
      </c>
      <c r="T6" s="129" t="s">
        <v>8</v>
      </c>
      <c r="U6" s="266" t="s">
        <v>7</v>
      </c>
      <c r="V6" s="129" t="s">
        <v>8</v>
      </c>
      <c r="W6" s="266" t="s">
        <v>7</v>
      </c>
      <c r="X6" s="384" t="s">
        <v>318</v>
      </c>
      <c r="Y6" s="403"/>
    </row>
    <row r="7" spans="1:47" x14ac:dyDescent="0.25">
      <c r="A7" s="85">
        <v>2001</v>
      </c>
      <c r="B7" s="16" t="s">
        <v>5</v>
      </c>
      <c r="C7" s="332">
        <v>795039</v>
      </c>
      <c r="D7" s="8">
        <v>3135000</v>
      </c>
      <c r="E7" s="8">
        <v>3025670</v>
      </c>
      <c r="F7" s="4">
        <f>E7/D7*100</f>
        <v>96.512599681020745</v>
      </c>
      <c r="G7" s="8">
        <v>3800000</v>
      </c>
      <c r="H7" s="8">
        <v>3798548.6</v>
      </c>
      <c r="I7" s="4">
        <f>H7/G7*100</f>
        <v>99.961805263157899</v>
      </c>
      <c r="J7" s="4"/>
      <c r="K7" s="4">
        <v>3603455</v>
      </c>
      <c r="L7" s="4">
        <f>K7/M7*100</f>
        <v>99.09216855476248</v>
      </c>
      <c r="M7" s="4">
        <v>3636468</v>
      </c>
      <c r="N7" s="4">
        <v>22837750.07</v>
      </c>
      <c r="O7" s="84">
        <v>18010383.289999999</v>
      </c>
      <c r="P7" s="71"/>
      <c r="Q7" s="49">
        <v>7422068.0300000003</v>
      </c>
      <c r="R7" s="49">
        <v>3000000</v>
      </c>
      <c r="S7" s="49">
        <v>2000000</v>
      </c>
      <c r="T7" s="49">
        <v>669740</v>
      </c>
      <c r="U7" s="49">
        <v>10000000</v>
      </c>
      <c r="V7" s="49">
        <v>9984833.6199999992</v>
      </c>
      <c r="W7" s="49">
        <v>3000000</v>
      </c>
      <c r="X7" s="49"/>
      <c r="Y7" s="49"/>
    </row>
    <row r="8" spans="1:47" x14ac:dyDescent="0.25">
      <c r="A8" s="85">
        <v>2002</v>
      </c>
      <c r="B8" s="16" t="s">
        <v>20</v>
      </c>
      <c r="C8" s="77"/>
      <c r="D8" s="8"/>
      <c r="E8" s="8"/>
      <c r="F8" s="4"/>
      <c r="G8" s="8"/>
      <c r="H8" s="8"/>
      <c r="I8" s="4"/>
      <c r="J8" s="4">
        <v>1000000</v>
      </c>
      <c r="K8" s="4">
        <v>888103</v>
      </c>
      <c r="L8" s="4">
        <f>K8/M8*100</f>
        <v>99.989079036253088</v>
      </c>
      <c r="M8" s="4">
        <v>888200</v>
      </c>
      <c r="N8" s="4"/>
      <c r="O8" s="84"/>
      <c r="P8" s="71"/>
      <c r="Q8" s="49">
        <v>1839106.33</v>
      </c>
      <c r="R8" s="49">
        <v>5500000</v>
      </c>
      <c r="S8" s="49">
        <v>2000000</v>
      </c>
      <c r="T8" s="49">
        <v>905750.5</v>
      </c>
      <c r="U8" s="49">
        <v>2000000</v>
      </c>
      <c r="V8" s="49">
        <v>1554857.5</v>
      </c>
      <c r="W8" s="49">
        <v>5000000</v>
      </c>
      <c r="X8" s="49"/>
      <c r="Y8" s="49"/>
    </row>
    <row r="9" spans="1:47" x14ac:dyDescent="0.25">
      <c r="A9" s="19">
        <v>2003</v>
      </c>
      <c r="B9" s="16" t="s">
        <v>19</v>
      </c>
      <c r="C9" s="19"/>
      <c r="D9" s="4">
        <v>1650000</v>
      </c>
      <c r="E9" s="4">
        <v>1603803</v>
      </c>
      <c r="F9" s="4">
        <f>E9/D9*100</f>
        <v>97.200181818181818</v>
      </c>
      <c r="G9" s="4">
        <v>525000</v>
      </c>
      <c r="H9" s="4">
        <v>513435</v>
      </c>
      <c r="I9" s="4">
        <f>H9/G9*100</f>
        <v>97.797142857142859</v>
      </c>
      <c r="J9" s="4"/>
      <c r="K9" s="4"/>
      <c r="L9" s="4"/>
      <c r="M9" s="4"/>
      <c r="N9" s="4"/>
      <c r="O9" s="84"/>
      <c r="P9" s="71"/>
      <c r="Q9" s="49">
        <v>798311.6</v>
      </c>
      <c r="R9" s="49">
        <v>1500000</v>
      </c>
      <c r="S9" s="49">
        <v>1500000</v>
      </c>
      <c r="T9" s="49">
        <v>94075</v>
      </c>
      <c r="U9" s="49">
        <v>2000000</v>
      </c>
      <c r="V9" s="49">
        <v>1942314.85</v>
      </c>
      <c r="W9" s="49">
        <v>2000000</v>
      </c>
      <c r="X9" s="49"/>
      <c r="Y9" s="49"/>
    </row>
    <row r="10" spans="1:47" x14ac:dyDescent="0.25">
      <c r="A10" s="12">
        <v>2102</v>
      </c>
      <c r="B10" s="16" t="s">
        <v>4</v>
      </c>
      <c r="C10" s="12"/>
      <c r="D10" s="8">
        <v>5300000</v>
      </c>
      <c r="E10" s="8">
        <v>5181288</v>
      </c>
      <c r="F10" s="4">
        <f>E10/D10*100</f>
        <v>97.760150943396226</v>
      </c>
      <c r="G10" s="8">
        <v>1212000</v>
      </c>
      <c r="H10" s="8">
        <v>1212000</v>
      </c>
      <c r="I10" s="4">
        <f>H10/G10*100</f>
        <v>100</v>
      </c>
      <c r="J10" s="8"/>
      <c r="K10" s="8">
        <v>2945656</v>
      </c>
      <c r="L10" s="4">
        <f>K10/M10*100</f>
        <v>99.628025463919684</v>
      </c>
      <c r="M10" s="8">
        <v>2956654</v>
      </c>
      <c r="N10" s="4">
        <v>4636805</v>
      </c>
      <c r="O10" s="4">
        <v>4636713.63</v>
      </c>
      <c r="P10" s="49"/>
      <c r="Q10" s="49"/>
      <c r="R10" s="49">
        <v>2700000</v>
      </c>
      <c r="S10" s="49">
        <v>1000000</v>
      </c>
      <c r="T10" s="49">
        <v>956935.28</v>
      </c>
      <c r="U10" s="49">
        <v>1000000</v>
      </c>
      <c r="V10" s="49">
        <v>979290</v>
      </c>
      <c r="W10" s="49">
        <v>2500000</v>
      </c>
      <c r="X10" s="49"/>
      <c r="Y10" s="49"/>
    </row>
    <row r="11" spans="1:47" x14ac:dyDescent="0.25">
      <c r="A11" s="12">
        <v>2103</v>
      </c>
      <c r="B11" s="16" t="s">
        <v>3</v>
      </c>
      <c r="C11" s="14">
        <v>4381883</v>
      </c>
      <c r="D11" s="8">
        <v>2225000</v>
      </c>
      <c r="E11" s="8">
        <v>2186367</v>
      </c>
      <c r="F11" s="4">
        <f>E11/D11*100</f>
        <v>98.263685393258427</v>
      </c>
      <c r="G11" s="8">
        <v>2562500</v>
      </c>
      <c r="H11" s="8">
        <v>2556477.94</v>
      </c>
      <c r="I11" s="4">
        <f>H11/G11*100</f>
        <v>99.764992780487802</v>
      </c>
      <c r="J11" s="8">
        <v>5000000</v>
      </c>
      <c r="K11" s="8">
        <v>5792454</v>
      </c>
      <c r="L11" s="4">
        <f>K11/M11*100</f>
        <v>99.116678154082877</v>
      </c>
      <c r="M11" s="8">
        <v>5844076</v>
      </c>
      <c r="N11" s="4">
        <v>11117556.689999999</v>
      </c>
      <c r="O11" s="4">
        <v>11116857.960000001</v>
      </c>
      <c r="P11" s="49">
        <v>1000000</v>
      </c>
      <c r="Q11" s="49">
        <v>3509139.66</v>
      </c>
      <c r="R11" s="49">
        <v>3200000</v>
      </c>
      <c r="S11" s="49">
        <v>1000000</v>
      </c>
      <c r="T11" s="49">
        <v>1841335</v>
      </c>
      <c r="U11" s="49">
        <v>2000000</v>
      </c>
      <c r="V11" s="49">
        <v>1409900</v>
      </c>
      <c r="W11" s="49">
        <v>4000000</v>
      </c>
      <c r="X11" s="49"/>
      <c r="Y11" s="49"/>
    </row>
    <row r="12" spans="1:47" x14ac:dyDescent="0.25">
      <c r="A12" s="12">
        <v>2104</v>
      </c>
      <c r="B12" s="16" t="s">
        <v>27</v>
      </c>
      <c r="C12" s="12"/>
      <c r="D12" s="8"/>
      <c r="E12" s="8"/>
      <c r="F12" s="4"/>
      <c r="G12" s="8">
        <v>0</v>
      </c>
      <c r="H12" s="8">
        <v>0</v>
      </c>
      <c r="I12" s="4"/>
      <c r="J12" s="8"/>
      <c r="K12" s="8"/>
      <c r="L12" s="4"/>
      <c r="M12" s="8"/>
      <c r="N12" s="4"/>
      <c r="O12" s="4"/>
      <c r="P12" s="49"/>
      <c r="Q12" s="49">
        <v>9082534.6799999997</v>
      </c>
      <c r="R12" s="49">
        <v>10850000</v>
      </c>
      <c r="S12" s="49">
        <v>10000000</v>
      </c>
      <c r="T12" s="49">
        <v>4148565.67</v>
      </c>
      <c r="U12" s="49">
        <v>0</v>
      </c>
      <c r="V12" s="49"/>
      <c r="W12" s="49"/>
      <c r="X12" s="49"/>
      <c r="Y12" s="49"/>
    </row>
    <row r="13" spans="1:47" x14ac:dyDescent="0.25">
      <c r="A13" s="11">
        <v>2106</v>
      </c>
      <c r="B13" s="7" t="s">
        <v>2</v>
      </c>
      <c r="C13" s="7"/>
      <c r="D13" s="7"/>
      <c r="E13" s="7"/>
      <c r="F13" s="7"/>
      <c r="G13" s="7"/>
      <c r="H13" s="7"/>
      <c r="I13" s="7"/>
      <c r="J13" s="7"/>
      <c r="K13" s="7"/>
      <c r="L13" s="4"/>
      <c r="M13" s="7"/>
      <c r="N13" s="8">
        <v>650341.4</v>
      </c>
      <c r="O13" s="8">
        <v>620800</v>
      </c>
      <c r="P13" s="38"/>
      <c r="Q13" s="49">
        <v>1144950</v>
      </c>
      <c r="R13" s="49">
        <v>1000000</v>
      </c>
      <c r="S13" s="49">
        <v>1000000</v>
      </c>
      <c r="T13" s="49">
        <v>130120</v>
      </c>
      <c r="U13" s="49">
        <v>1000000</v>
      </c>
      <c r="V13" s="49">
        <v>195000</v>
      </c>
      <c r="W13" s="49">
        <v>2000000</v>
      </c>
      <c r="X13" s="49"/>
      <c r="Y13" s="49"/>
    </row>
    <row r="14" spans="1:47" s="296" customFormat="1" ht="15.75" x14ac:dyDescent="0.25">
      <c r="A14" s="11">
        <v>2401</v>
      </c>
      <c r="B14" s="7" t="s">
        <v>130</v>
      </c>
      <c r="C14" s="297"/>
      <c r="D14" s="297"/>
      <c r="E14" s="297"/>
      <c r="F14" s="297"/>
      <c r="G14" s="298"/>
      <c r="H14" s="297"/>
      <c r="I14" s="298"/>
      <c r="J14" s="298"/>
      <c r="K14" s="298"/>
      <c r="L14" s="295"/>
      <c r="M14" s="298"/>
      <c r="N14" s="294"/>
      <c r="O14" s="294"/>
      <c r="P14" s="299">
        <v>30000000</v>
      </c>
      <c r="Q14" s="49">
        <v>4883939.4800000004</v>
      </c>
      <c r="R14" s="49">
        <v>12950000</v>
      </c>
      <c r="S14" s="49">
        <v>10000000</v>
      </c>
      <c r="T14" s="49">
        <v>8131959.2000000002</v>
      </c>
      <c r="U14" s="49">
        <v>8000000</v>
      </c>
      <c r="V14" s="49">
        <v>8837618</v>
      </c>
      <c r="W14" s="333"/>
      <c r="X14" s="49"/>
      <c r="Y14" s="49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</row>
    <row r="15" spans="1:47" x14ac:dyDescent="0.25">
      <c r="A15" s="12">
        <v>2507</v>
      </c>
      <c r="B15" s="9" t="s">
        <v>1</v>
      </c>
      <c r="C15" s="55"/>
      <c r="D15" s="53"/>
      <c r="E15" s="54"/>
      <c r="F15" s="54"/>
      <c r="G15" s="52"/>
      <c r="H15" s="53"/>
      <c r="I15" s="52"/>
      <c r="J15" s="51"/>
      <c r="K15" s="69"/>
      <c r="L15" s="4"/>
      <c r="M15" s="51"/>
      <c r="N15" s="4">
        <v>1000000</v>
      </c>
      <c r="O15" s="4"/>
      <c r="P15" s="49">
        <v>0</v>
      </c>
      <c r="Q15" s="49">
        <v>1000000</v>
      </c>
      <c r="R15" s="49">
        <v>1000000</v>
      </c>
      <c r="S15" s="49">
        <v>1000000</v>
      </c>
      <c r="T15" s="49">
        <v>981495</v>
      </c>
      <c r="U15" s="49">
        <v>1000000</v>
      </c>
      <c r="V15" s="49">
        <v>975669.28</v>
      </c>
      <c r="W15" s="49"/>
      <c r="X15" s="49"/>
      <c r="Y15" s="49"/>
    </row>
    <row r="16" spans="1:47" ht="16.5" thickBot="1" x14ac:dyDescent="0.3">
      <c r="A16" s="6" t="s">
        <v>0</v>
      </c>
      <c r="B16" s="6"/>
      <c r="C16" s="3">
        <f>SUM(C7:C11)</f>
        <v>5176922</v>
      </c>
      <c r="D16" s="3">
        <f>SUM(D7:D11)</f>
        <v>12310000</v>
      </c>
      <c r="E16" s="3">
        <f>SUM(E7:E11)</f>
        <v>11997128</v>
      </c>
      <c r="F16" s="5">
        <f>E16/D16*100</f>
        <v>97.458391551584072</v>
      </c>
      <c r="G16" s="3">
        <f>SUM(G7:G11)</f>
        <v>8099500</v>
      </c>
      <c r="H16" s="3">
        <f>SUM(H7:H11)</f>
        <v>8080461.5399999991</v>
      </c>
      <c r="I16" s="3">
        <f>H16/G16*100</f>
        <v>99.764942774245313</v>
      </c>
      <c r="J16" s="3">
        <f>SUM(J7:J11)</f>
        <v>6000000</v>
      </c>
      <c r="K16" s="3">
        <f>SUM(K7:K11)</f>
        <v>13229668</v>
      </c>
      <c r="L16" s="4">
        <f>K16/M16*100</f>
        <v>99.281597442718024</v>
      </c>
      <c r="M16" s="3">
        <f>SUM(M7:M11)</f>
        <v>13325398</v>
      </c>
      <c r="N16" s="3">
        <f t="shared" ref="N16:O16" si="0">SUM(N7:N15)</f>
        <v>40242453.159999996</v>
      </c>
      <c r="O16" s="3">
        <f t="shared" si="0"/>
        <v>34384754.879999995</v>
      </c>
      <c r="P16" s="159">
        <f>SUM(P7:P15)</f>
        <v>31000000</v>
      </c>
      <c r="Q16" s="159">
        <f t="shared" ref="Q16" si="1">SUM(Q7:Q15)</f>
        <v>29680049.779999997</v>
      </c>
      <c r="R16" s="159">
        <f>SUM(R7:R15)</f>
        <v>41700000</v>
      </c>
      <c r="S16" s="3">
        <f>SUM(S7:S15)</f>
        <v>29500000</v>
      </c>
      <c r="T16" s="3">
        <f t="shared" ref="T16:V16" si="2">SUM(T7:T15)</f>
        <v>17859975.649999999</v>
      </c>
      <c r="U16" s="3">
        <f t="shared" si="2"/>
        <v>27000000</v>
      </c>
      <c r="V16" s="3">
        <f t="shared" si="2"/>
        <v>25879483.25</v>
      </c>
      <c r="W16" s="3">
        <f>SUM(W7:W15)</f>
        <v>18500000</v>
      </c>
      <c r="X16" s="3">
        <f t="shared" ref="X16:Y16" si="3">SUM(X7:X15)</f>
        <v>0</v>
      </c>
      <c r="Y16" s="3">
        <f t="shared" si="3"/>
        <v>0</v>
      </c>
    </row>
    <row r="17" spans="1:25" ht="15.75" thickTop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02"/>
      <c r="S19" s="1"/>
      <c r="T19" s="1"/>
      <c r="U19" s="1"/>
      <c r="V19" s="1"/>
      <c r="W19" s="1"/>
      <c r="X19" s="1"/>
      <c r="Y19" s="1"/>
    </row>
    <row r="20" spans="1:25" ht="15.75" x14ac:dyDescent="0.25">
      <c r="A20" s="1"/>
      <c r="B20" s="25" t="s">
        <v>173</v>
      </c>
      <c r="C20" s="25" t="s">
        <v>173</v>
      </c>
      <c r="D20" s="25" t="s">
        <v>173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92" t="s">
        <v>154</v>
      </c>
    </row>
    <row r="21" spans="1:25" ht="26.25" customHeight="1" x14ac:dyDescent="0.25">
      <c r="A21" s="1"/>
      <c r="B21" s="25" t="s">
        <v>121</v>
      </c>
      <c r="C21" s="25" t="s">
        <v>121</v>
      </c>
      <c r="D21" s="25" t="s">
        <v>121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56" t="s">
        <v>188</v>
      </c>
      <c r="R21" s="192" t="s">
        <v>155</v>
      </c>
    </row>
    <row r="22" spans="1:25" ht="15.75" x14ac:dyDescent="0.25">
      <c r="A22" s="34"/>
      <c r="E22" s="28"/>
      <c r="F22" s="28"/>
      <c r="G22" s="28"/>
      <c r="H22" s="28"/>
      <c r="I22" s="28"/>
      <c r="J22" s="28"/>
      <c r="K22" s="31"/>
      <c r="L22" s="31"/>
      <c r="M22" s="28"/>
      <c r="N22" s="31"/>
      <c r="O22" s="31"/>
      <c r="P22" s="31"/>
      <c r="Q22" s="31"/>
      <c r="R22" s="31" t="s">
        <v>156</v>
      </c>
    </row>
    <row r="23" spans="1:25" ht="15.75" x14ac:dyDescent="0.25">
      <c r="A23" s="23"/>
      <c r="B23" s="257" t="s">
        <v>334</v>
      </c>
      <c r="E23" s="28"/>
      <c r="F23" s="28"/>
      <c r="G23" s="28"/>
      <c r="H23" s="28"/>
      <c r="I23" s="32"/>
      <c r="J23" s="32"/>
      <c r="K23" s="31"/>
      <c r="L23" s="31"/>
      <c r="M23" s="32"/>
      <c r="N23" s="31"/>
      <c r="O23" s="31"/>
      <c r="P23" s="31"/>
      <c r="Q23" s="31"/>
      <c r="R23" s="31"/>
    </row>
    <row r="24" spans="1:25" x14ac:dyDescent="0.25">
      <c r="H24" s="23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</sheetData>
  <mergeCells count="10">
    <mergeCell ref="A1:Y1"/>
    <mergeCell ref="A5:B6"/>
    <mergeCell ref="D5:F5"/>
    <mergeCell ref="G5:I5"/>
    <mergeCell ref="K5:M5"/>
    <mergeCell ref="N5:O5"/>
    <mergeCell ref="S5:T5"/>
    <mergeCell ref="Y5:Y6"/>
    <mergeCell ref="U5:V5"/>
    <mergeCell ref="W5:X5"/>
  </mergeCells>
  <pageMargins left="0.67" right="0.17" top="0.54" bottom="0.75" header="0.3" footer="0.3"/>
  <pageSetup paperSize="9" scale="84" orientation="landscape" r:id="rId1"/>
  <colBreaks count="1" manualBreakCount="1">
    <brk id="25" max="1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view="pageBreakPreview" zoomScale="60" zoomScaleNormal="100" workbookViewId="0">
      <selection activeCell="AG28" sqref="AG28"/>
    </sheetView>
  </sheetViews>
  <sheetFormatPr defaultColWidth="9.140625" defaultRowHeight="15" x14ac:dyDescent="0.25"/>
  <cols>
    <col min="1" max="1" width="9.140625" style="48"/>
    <col min="2" max="2" width="26.28515625" style="48" customWidth="1"/>
    <col min="3" max="15" width="0" style="48" hidden="1" customWidth="1"/>
    <col min="16" max="16" width="14.140625" style="48" hidden="1" customWidth="1"/>
    <col min="17" max="17" width="13.7109375" style="48" customWidth="1"/>
    <col min="18" max="18" width="14.28515625" style="48" hidden="1" customWidth="1"/>
    <col min="19" max="20" width="13.85546875" style="48" customWidth="1"/>
    <col min="21" max="21" width="16.42578125" style="48" customWidth="1"/>
    <col min="22" max="22" width="14.7109375" style="48" customWidth="1"/>
    <col min="23" max="23" width="15.28515625" style="48" customWidth="1"/>
    <col min="24" max="24" width="14" style="48" customWidth="1"/>
    <col min="25" max="25" width="14.7109375" style="48" customWidth="1"/>
    <col min="26" max="16384" width="9.140625" style="48"/>
  </cols>
  <sheetData>
    <row r="1" spans="1:25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8" x14ac:dyDescent="0.25">
      <c r="A2" s="46" t="s">
        <v>78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2" t="s">
        <v>76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22" t="s">
        <v>77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42">
        <v>2019</v>
      </c>
      <c r="Q5" s="382">
        <v>2021</v>
      </c>
      <c r="R5" s="44">
        <v>2022</v>
      </c>
      <c r="S5" s="417">
        <v>2022</v>
      </c>
      <c r="T5" s="418"/>
      <c r="U5" s="415">
        <v>2023</v>
      </c>
      <c r="V5" s="415"/>
      <c r="W5" s="415">
        <v>2024</v>
      </c>
      <c r="X5" s="415"/>
      <c r="Y5" s="402" t="s">
        <v>316</v>
      </c>
    </row>
    <row r="6" spans="1:25" ht="51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42" t="s">
        <v>7</v>
      </c>
      <c r="Q6" s="209" t="s">
        <v>8</v>
      </c>
      <c r="R6" s="40" t="s">
        <v>6</v>
      </c>
      <c r="S6" s="41" t="s">
        <v>7</v>
      </c>
      <c r="T6" s="244" t="s">
        <v>8</v>
      </c>
      <c r="U6" s="41" t="s">
        <v>7</v>
      </c>
      <c r="V6" s="384" t="s">
        <v>8</v>
      </c>
      <c r="W6" s="41" t="s">
        <v>7</v>
      </c>
      <c r="X6" s="384" t="s">
        <v>318</v>
      </c>
      <c r="Y6" s="403"/>
    </row>
    <row r="7" spans="1:25" x14ac:dyDescent="0.25">
      <c r="A7" s="19">
        <v>2003</v>
      </c>
      <c r="B7" s="16" t="s">
        <v>19</v>
      </c>
      <c r="C7" s="19"/>
      <c r="D7" s="49">
        <v>500000</v>
      </c>
      <c r="E7" s="49"/>
      <c r="F7" s="49"/>
      <c r="G7" s="49">
        <v>1000000</v>
      </c>
      <c r="H7" s="49">
        <v>981500</v>
      </c>
      <c r="I7" s="49">
        <f>H7/G7*100</f>
        <v>98.15</v>
      </c>
      <c r="J7" s="49">
        <v>800000</v>
      </c>
      <c r="K7" s="49"/>
      <c r="L7" s="49"/>
      <c r="M7" s="49">
        <v>800000</v>
      </c>
      <c r="N7" s="49">
        <v>800000</v>
      </c>
      <c r="O7" s="49">
        <v>0</v>
      </c>
      <c r="P7" s="49">
        <v>200000</v>
      </c>
      <c r="Q7" s="49">
        <v>0</v>
      </c>
      <c r="R7" s="49">
        <v>500000</v>
      </c>
      <c r="S7" s="49">
        <v>500000</v>
      </c>
      <c r="T7" s="49">
        <v>0</v>
      </c>
      <c r="U7" s="49">
        <v>1000000</v>
      </c>
      <c r="V7" s="49">
        <v>0</v>
      </c>
      <c r="W7" s="49"/>
      <c r="X7" s="49"/>
      <c r="Y7" s="49"/>
    </row>
    <row r="8" spans="1:25" x14ac:dyDescent="0.25">
      <c r="A8" s="19">
        <v>2102</v>
      </c>
      <c r="B8" s="16" t="s">
        <v>4</v>
      </c>
      <c r="C8" s="12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>
        <v>0</v>
      </c>
      <c r="R8" s="38">
        <v>1000000</v>
      </c>
      <c r="S8" s="38">
        <v>1000000</v>
      </c>
      <c r="T8" s="38">
        <v>0</v>
      </c>
      <c r="U8" s="38">
        <v>500000</v>
      </c>
      <c r="V8" s="38">
        <v>0</v>
      </c>
      <c r="W8" s="49"/>
      <c r="X8" s="38"/>
      <c r="Y8" s="38"/>
    </row>
    <row r="9" spans="1:25" ht="16.5" thickBot="1" x14ac:dyDescent="0.3">
      <c r="A9" s="80" t="s">
        <v>0</v>
      </c>
      <c r="B9" s="80"/>
      <c r="C9" s="3">
        <f>SUM(C7:C7)</f>
        <v>0</v>
      </c>
      <c r="D9" s="3">
        <f>SUM(D7:D7)</f>
        <v>500000</v>
      </c>
      <c r="E9" s="3">
        <f>SUM(E7:E7)</f>
        <v>0</v>
      </c>
      <c r="F9" s="3"/>
      <c r="G9" s="3">
        <f>SUM(G7:G7)</f>
        <v>1000000</v>
      </c>
      <c r="H9" s="3">
        <f>SUM(H7:H7)</f>
        <v>981500</v>
      </c>
      <c r="I9" s="59">
        <f>H9/G9*100</f>
        <v>98.15</v>
      </c>
      <c r="J9" s="3">
        <f>SUM(J7:J7)</f>
        <v>800000</v>
      </c>
      <c r="K9" s="3"/>
      <c r="L9" s="3"/>
      <c r="M9" s="3">
        <f>SUM(M7:M7)</f>
        <v>800000</v>
      </c>
      <c r="N9" s="3">
        <f>SUM(N7:N7)</f>
        <v>800000</v>
      </c>
      <c r="O9" s="3"/>
      <c r="P9" s="3">
        <f>SUM(P7:P8)</f>
        <v>200000</v>
      </c>
      <c r="Q9" s="3">
        <f t="shared" ref="Q9:Y9" si="0">SUM(Q7:Q8)</f>
        <v>0</v>
      </c>
      <c r="R9" s="3">
        <f t="shared" si="0"/>
        <v>1500000</v>
      </c>
      <c r="S9" s="3">
        <f t="shared" si="0"/>
        <v>1500000</v>
      </c>
      <c r="T9" s="3">
        <f t="shared" si="0"/>
        <v>0</v>
      </c>
      <c r="U9" s="3">
        <f t="shared" si="0"/>
        <v>1500000</v>
      </c>
      <c r="V9" s="3">
        <f t="shared" si="0"/>
        <v>0</v>
      </c>
      <c r="W9" s="3">
        <f>SUM(W7:W8)</f>
        <v>0</v>
      </c>
      <c r="X9" s="3">
        <f t="shared" si="0"/>
        <v>0</v>
      </c>
      <c r="Y9" s="3">
        <f t="shared" si="0"/>
        <v>0</v>
      </c>
    </row>
    <row r="10" spans="1:25" ht="16.5" thickTop="1" x14ac:dyDescent="0.25">
      <c r="A10" s="37"/>
      <c r="B10" s="37"/>
      <c r="C10" s="37"/>
      <c r="D10" s="35"/>
      <c r="E10" s="35"/>
      <c r="F10" s="35"/>
      <c r="G10" s="35"/>
      <c r="H10" s="35"/>
      <c r="I10" s="9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x14ac:dyDescent="0.25">
      <c r="A11" s="22" t="s">
        <v>76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</row>
    <row r="12" spans="1:25" x14ac:dyDescent="0.25">
      <c r="A12" s="22" t="s">
        <v>183</v>
      </c>
      <c r="B12" s="15"/>
      <c r="C12" s="1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 customHeight="1" x14ac:dyDescent="0.25">
      <c r="A13" s="397" t="s">
        <v>12</v>
      </c>
      <c r="B13" s="398"/>
      <c r="C13" s="45">
        <v>2014</v>
      </c>
      <c r="D13" s="409">
        <v>2015</v>
      </c>
      <c r="E13" s="410"/>
      <c r="F13" s="411"/>
      <c r="G13" s="409">
        <v>2016</v>
      </c>
      <c r="H13" s="410"/>
      <c r="I13" s="411"/>
      <c r="J13" s="42">
        <v>2017</v>
      </c>
      <c r="K13" s="412">
        <v>2017</v>
      </c>
      <c r="L13" s="413"/>
      <c r="M13" s="414"/>
      <c r="N13" s="412">
        <v>2018</v>
      </c>
      <c r="O13" s="414"/>
      <c r="P13" s="242">
        <v>2019</v>
      </c>
      <c r="Q13" s="382">
        <v>2021</v>
      </c>
      <c r="R13" s="382"/>
      <c r="S13" s="417">
        <v>2022</v>
      </c>
      <c r="T13" s="418"/>
      <c r="U13" s="415">
        <v>2023</v>
      </c>
      <c r="V13" s="415"/>
      <c r="W13" s="415">
        <v>2024</v>
      </c>
      <c r="X13" s="415"/>
      <c r="Y13" s="402" t="s">
        <v>316</v>
      </c>
    </row>
    <row r="14" spans="1:25" ht="51.75" customHeight="1" x14ac:dyDescent="0.25">
      <c r="A14" s="399"/>
      <c r="B14" s="400"/>
      <c r="C14" s="43" t="s">
        <v>8</v>
      </c>
      <c r="D14" s="42" t="s">
        <v>7</v>
      </c>
      <c r="E14" s="42" t="s">
        <v>8</v>
      </c>
      <c r="F14" s="40" t="s">
        <v>11</v>
      </c>
      <c r="G14" s="40" t="s">
        <v>10</v>
      </c>
      <c r="H14" s="42" t="s">
        <v>8</v>
      </c>
      <c r="I14" s="40" t="s">
        <v>11</v>
      </c>
      <c r="J14" s="42" t="s">
        <v>7</v>
      </c>
      <c r="K14" s="42" t="s">
        <v>9</v>
      </c>
      <c r="L14" s="40" t="s">
        <v>11</v>
      </c>
      <c r="M14" s="40" t="s">
        <v>10</v>
      </c>
      <c r="N14" s="40" t="s">
        <v>10</v>
      </c>
      <c r="O14" s="42" t="s">
        <v>9</v>
      </c>
      <c r="P14" s="42" t="s">
        <v>7</v>
      </c>
      <c r="Q14" s="199" t="s">
        <v>8</v>
      </c>
      <c r="R14" s="40" t="s">
        <v>6</v>
      </c>
      <c r="S14" s="41" t="s">
        <v>7</v>
      </c>
      <c r="T14" s="244" t="s">
        <v>8</v>
      </c>
      <c r="U14" s="41" t="s">
        <v>7</v>
      </c>
      <c r="V14" s="384" t="s">
        <v>8</v>
      </c>
      <c r="W14" s="41" t="s">
        <v>7</v>
      </c>
      <c r="X14" s="384" t="s">
        <v>318</v>
      </c>
      <c r="Y14" s="403"/>
    </row>
    <row r="15" spans="1:25" ht="15.75" customHeight="1" x14ac:dyDescent="0.25">
      <c r="A15" s="290">
        <v>2001</v>
      </c>
      <c r="B15" s="137" t="s">
        <v>27</v>
      </c>
      <c r="C15" s="43"/>
      <c r="D15" s="291"/>
      <c r="E15" s="291"/>
      <c r="F15" s="290"/>
      <c r="G15" s="290"/>
      <c r="H15" s="291"/>
      <c r="I15" s="290"/>
      <c r="J15" s="291"/>
      <c r="K15" s="291"/>
      <c r="L15" s="290"/>
      <c r="M15" s="290"/>
      <c r="N15" s="290"/>
      <c r="O15" s="291"/>
      <c r="P15" s="291"/>
      <c r="Q15" s="290"/>
      <c r="R15" s="290"/>
      <c r="S15" s="41"/>
      <c r="T15" s="290"/>
      <c r="U15" s="41"/>
      <c r="V15" s="290"/>
      <c r="W15" s="288"/>
      <c r="X15" s="383"/>
      <c r="Y15" s="288"/>
    </row>
    <row r="16" spans="1:25" ht="16.5" customHeight="1" x14ac:dyDescent="0.25">
      <c r="A16" s="19">
        <v>2002</v>
      </c>
      <c r="B16" s="13" t="s">
        <v>20</v>
      </c>
      <c r="C16" s="43"/>
      <c r="D16" s="275"/>
      <c r="E16" s="275"/>
      <c r="F16" s="274"/>
      <c r="G16" s="274"/>
      <c r="H16" s="275"/>
      <c r="I16" s="274"/>
      <c r="J16" s="275"/>
      <c r="K16" s="275"/>
      <c r="L16" s="274"/>
      <c r="M16" s="274"/>
      <c r="N16" s="274"/>
      <c r="O16" s="275"/>
      <c r="P16" s="275"/>
      <c r="Q16" s="274"/>
      <c r="R16" s="274"/>
      <c r="S16" s="41"/>
      <c r="T16" s="274"/>
      <c r="U16" s="41"/>
      <c r="V16" s="274"/>
      <c r="W16" s="371"/>
      <c r="X16" s="383"/>
      <c r="Y16" s="371"/>
    </row>
    <row r="17" spans="1:25" x14ac:dyDescent="0.25">
      <c r="A17" s="19">
        <v>2003</v>
      </c>
      <c r="B17" s="16" t="s">
        <v>19</v>
      </c>
      <c r="C17" s="60">
        <v>97899</v>
      </c>
      <c r="D17" s="49">
        <v>500000</v>
      </c>
      <c r="E17" s="49"/>
      <c r="F17" s="49">
        <f>E17/D17*100</f>
        <v>0</v>
      </c>
      <c r="G17" s="49">
        <v>500000</v>
      </c>
      <c r="H17" s="49">
        <v>0</v>
      </c>
      <c r="I17" s="49">
        <f>H17/G17*100</f>
        <v>0</v>
      </c>
      <c r="J17" s="49">
        <v>200000</v>
      </c>
      <c r="K17" s="49"/>
      <c r="L17" s="49"/>
      <c r="M17" s="49">
        <v>200000</v>
      </c>
      <c r="N17" s="49">
        <v>50000</v>
      </c>
      <c r="O17" s="49">
        <v>0</v>
      </c>
      <c r="P17" s="49">
        <v>1000</v>
      </c>
      <c r="Q17" s="49">
        <v>0</v>
      </c>
      <c r="R17" s="49">
        <v>1500000</v>
      </c>
      <c r="S17" s="49">
        <v>1000000</v>
      </c>
      <c r="T17" s="49">
        <v>0</v>
      </c>
      <c r="U17" s="49">
        <v>1000000</v>
      </c>
      <c r="V17" s="49">
        <v>0</v>
      </c>
      <c r="W17" s="49">
        <v>1000000</v>
      </c>
      <c r="X17" s="49"/>
      <c r="Y17" s="49"/>
    </row>
    <row r="18" spans="1:25" x14ac:dyDescent="0.25">
      <c r="A18" s="19">
        <v>2101</v>
      </c>
      <c r="B18" s="16" t="s">
        <v>19</v>
      </c>
      <c r="C18" s="6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81">
        <v>300000</v>
      </c>
      <c r="Q18" s="49">
        <v>427000</v>
      </c>
      <c r="R18" s="49"/>
      <c r="S18" s="49"/>
      <c r="T18" s="49"/>
      <c r="U18" s="49">
        <v>0</v>
      </c>
      <c r="V18" s="49"/>
      <c r="W18" s="51"/>
      <c r="X18" s="49"/>
      <c r="Y18" s="49"/>
    </row>
    <row r="19" spans="1:25" x14ac:dyDescent="0.25">
      <c r="A19" s="19">
        <v>2102</v>
      </c>
      <c r="B19" s="16" t="s">
        <v>4</v>
      </c>
      <c r="C19" s="60">
        <v>1577905</v>
      </c>
      <c r="D19" s="49">
        <v>5000000</v>
      </c>
      <c r="E19" s="49">
        <v>4829455</v>
      </c>
      <c r="F19" s="49">
        <f>E19/D19*100</f>
        <v>96.589100000000002</v>
      </c>
      <c r="G19" s="49">
        <v>5614000</v>
      </c>
      <c r="H19" s="49">
        <v>5150382.25</v>
      </c>
      <c r="I19" s="49">
        <f>H19/G19*100</f>
        <v>91.741757214107594</v>
      </c>
      <c r="J19" s="49">
        <v>300000</v>
      </c>
      <c r="K19" s="49">
        <v>609135</v>
      </c>
      <c r="L19" s="49">
        <f>K19/M19*100</f>
        <v>99.286890189238974</v>
      </c>
      <c r="M19" s="49">
        <v>613510</v>
      </c>
      <c r="N19" s="49">
        <v>2400000</v>
      </c>
      <c r="O19" s="49">
        <v>2320102.5</v>
      </c>
      <c r="P19" s="81">
        <v>500000</v>
      </c>
      <c r="Q19" s="49">
        <v>2291950</v>
      </c>
      <c r="R19" s="49">
        <v>1000000</v>
      </c>
      <c r="S19" s="49">
        <v>500000</v>
      </c>
      <c r="T19" s="49">
        <v>1575200</v>
      </c>
      <c r="U19" s="49">
        <v>1500000</v>
      </c>
      <c r="V19" s="49">
        <v>1427676.25</v>
      </c>
      <c r="W19" s="49">
        <v>2000000</v>
      </c>
      <c r="X19" s="49"/>
      <c r="Y19" s="49"/>
    </row>
    <row r="20" spans="1:25" x14ac:dyDescent="0.25">
      <c r="A20" s="19">
        <v>2103</v>
      </c>
      <c r="B20" s="137" t="s">
        <v>3</v>
      </c>
      <c r="C20" s="19"/>
      <c r="D20" s="49">
        <v>684350</v>
      </c>
      <c r="E20" s="49">
        <v>684348</v>
      </c>
      <c r="F20" s="49">
        <f>E20/D20*100</f>
        <v>99.999707751881346</v>
      </c>
      <c r="G20" s="49"/>
      <c r="H20" s="49"/>
      <c r="I20" s="49"/>
      <c r="J20" s="49"/>
      <c r="K20" s="49"/>
      <c r="L20" s="49"/>
      <c r="M20" s="49"/>
      <c r="N20" s="49"/>
      <c r="O20" s="49"/>
      <c r="P20" s="7"/>
      <c r="Q20" s="49">
        <v>0</v>
      </c>
      <c r="R20" s="49">
        <v>1000</v>
      </c>
      <c r="S20" s="49">
        <v>1000</v>
      </c>
      <c r="T20" s="49">
        <v>0</v>
      </c>
      <c r="U20" s="49">
        <v>1000</v>
      </c>
      <c r="V20" s="49">
        <v>0</v>
      </c>
      <c r="W20" s="51"/>
      <c r="X20" s="49"/>
      <c r="Y20" s="49"/>
    </row>
    <row r="21" spans="1:25" x14ac:dyDescent="0.25">
      <c r="A21" s="19">
        <v>2104</v>
      </c>
      <c r="B21" s="16" t="s">
        <v>27</v>
      </c>
      <c r="C21" s="12"/>
      <c r="D21" s="38"/>
      <c r="E21" s="38"/>
      <c r="F21" s="49"/>
      <c r="G21" s="38"/>
      <c r="H21" s="38"/>
      <c r="I21" s="49"/>
      <c r="J21" s="38"/>
      <c r="K21" s="38"/>
      <c r="L21" s="49"/>
      <c r="M21" s="38"/>
      <c r="N21" s="38">
        <v>31650000</v>
      </c>
      <c r="O21" s="38">
        <v>8735097.7899999991</v>
      </c>
      <c r="P21" s="82">
        <v>24000000</v>
      </c>
      <c r="Q21" s="49">
        <v>0</v>
      </c>
      <c r="R21" s="49">
        <v>4000000</v>
      </c>
      <c r="S21" s="49"/>
      <c r="T21" s="49"/>
      <c r="U21" s="49">
        <v>0</v>
      </c>
      <c r="V21" s="49"/>
      <c r="W21" s="51"/>
      <c r="X21" s="49"/>
      <c r="Y21" s="49"/>
    </row>
    <row r="22" spans="1:25" x14ac:dyDescent="0.25">
      <c r="A22" s="11">
        <v>2106</v>
      </c>
      <c r="B22" s="7" t="s">
        <v>2</v>
      </c>
      <c r="C22" s="7"/>
      <c r="D22" s="7"/>
      <c r="E22" s="7"/>
      <c r="F22" s="7"/>
      <c r="G22" s="7"/>
      <c r="H22" s="7"/>
      <c r="I22" s="7"/>
      <c r="J22" s="7"/>
      <c r="K22" s="7"/>
      <c r="L22" s="49"/>
      <c r="M22" s="7"/>
      <c r="N22" s="7"/>
      <c r="O22" s="7"/>
      <c r="P22" s="81">
        <v>0</v>
      </c>
      <c r="Q22" s="49">
        <v>0</v>
      </c>
      <c r="R22" s="49">
        <v>1000000</v>
      </c>
      <c r="S22" s="49">
        <v>1000000</v>
      </c>
      <c r="T22" s="49">
        <v>175000</v>
      </c>
      <c r="U22" s="49">
        <v>1000000</v>
      </c>
      <c r="V22" s="49">
        <v>0</v>
      </c>
      <c r="W22" s="49">
        <v>1000000</v>
      </c>
      <c r="X22" s="49"/>
      <c r="Y22" s="49"/>
    </row>
    <row r="23" spans="1:25" x14ac:dyDescent="0.25">
      <c r="A23" s="10">
        <v>2401</v>
      </c>
      <c r="B23" s="9" t="s">
        <v>130</v>
      </c>
      <c r="C23" s="55"/>
      <c r="D23" s="53"/>
      <c r="E23" s="54"/>
      <c r="F23" s="54"/>
      <c r="G23" s="52"/>
      <c r="H23" s="53"/>
      <c r="I23" s="52"/>
      <c r="J23" s="51"/>
      <c r="K23" s="69"/>
      <c r="L23" s="49"/>
      <c r="M23" s="51"/>
      <c r="N23" s="70"/>
      <c r="O23" s="70"/>
      <c r="P23" s="81">
        <v>800000</v>
      </c>
      <c r="Q23" s="49">
        <v>0</v>
      </c>
      <c r="R23" s="49">
        <v>600000</v>
      </c>
      <c r="S23" s="49">
        <v>600000</v>
      </c>
      <c r="T23" s="49">
        <v>318852.2</v>
      </c>
      <c r="U23" s="49">
        <v>500000</v>
      </c>
      <c r="V23" s="49">
        <v>49400</v>
      </c>
      <c r="W23" s="49">
        <v>0</v>
      </c>
      <c r="X23" s="49"/>
      <c r="Y23" s="49"/>
    </row>
    <row r="24" spans="1:25" x14ac:dyDescent="0.25">
      <c r="A24" s="156">
        <v>2507</v>
      </c>
      <c r="B24" s="9" t="s">
        <v>1</v>
      </c>
      <c r="C24" s="55"/>
      <c r="D24" s="53"/>
      <c r="E24" s="54"/>
      <c r="F24" s="54"/>
      <c r="G24" s="52"/>
      <c r="H24" s="53"/>
      <c r="I24" s="52"/>
      <c r="J24" s="51"/>
      <c r="K24" s="69"/>
      <c r="L24" s="49"/>
      <c r="M24" s="51"/>
      <c r="N24" s="38">
        <v>1000000</v>
      </c>
      <c r="O24" s="38">
        <v>942600</v>
      </c>
      <c r="P24" s="38">
        <v>0</v>
      </c>
      <c r="Q24" s="49">
        <v>0</v>
      </c>
      <c r="R24" s="38">
        <v>1000000</v>
      </c>
      <c r="S24" s="38">
        <v>1000000</v>
      </c>
      <c r="T24" s="38">
        <v>300000</v>
      </c>
      <c r="U24" s="49">
        <v>1000000</v>
      </c>
      <c r="V24" s="38">
        <v>0</v>
      </c>
      <c r="W24" s="38">
        <v>3000000</v>
      </c>
      <c r="X24" s="38"/>
      <c r="Y24" s="38"/>
    </row>
    <row r="25" spans="1:25" ht="16.5" thickBot="1" x14ac:dyDescent="0.3">
      <c r="A25" s="80" t="s">
        <v>0</v>
      </c>
      <c r="B25" s="80"/>
      <c r="C25" s="3">
        <f>SUM(C17:C21)</f>
        <v>1675804</v>
      </c>
      <c r="D25" s="3">
        <f>SUM(D17:D21)</f>
        <v>6184350</v>
      </c>
      <c r="E25" s="3">
        <f>SUM(E17:E21)</f>
        <v>5513803</v>
      </c>
      <c r="F25" s="59">
        <f>E25/D25*100</f>
        <v>89.15735687663215</v>
      </c>
      <c r="G25" s="3">
        <f>SUM(G17:G21)</f>
        <v>6114000</v>
      </c>
      <c r="H25" s="3">
        <f>SUM(H17:H21)</f>
        <v>5150382.25</v>
      </c>
      <c r="I25" s="59">
        <f>H25/G25*100</f>
        <v>84.239160124304874</v>
      </c>
      <c r="J25" s="3">
        <f>SUM(J17:J21)</f>
        <v>500000</v>
      </c>
      <c r="K25" s="3">
        <f>SUM(K17:K21)</f>
        <v>609135</v>
      </c>
      <c r="L25" s="49">
        <f>K25/M25*100</f>
        <v>74.877383191355975</v>
      </c>
      <c r="M25" s="3">
        <f>SUM(M17:M21)</f>
        <v>813510</v>
      </c>
      <c r="N25" s="3">
        <f t="shared" ref="N25:O25" si="1">SUM(N17:N24)</f>
        <v>35100000</v>
      </c>
      <c r="O25" s="3">
        <f t="shared" si="1"/>
        <v>11997800.289999999</v>
      </c>
      <c r="P25" s="3">
        <f>SUM(P17:P24)</f>
        <v>25601000</v>
      </c>
      <c r="Q25" s="3">
        <f t="shared" ref="Q25:V25" si="2">SUM(Q15:Q24)</f>
        <v>2718950</v>
      </c>
      <c r="R25" s="3">
        <f t="shared" si="2"/>
        <v>9101000</v>
      </c>
      <c r="S25" s="3">
        <f t="shared" si="2"/>
        <v>4101000</v>
      </c>
      <c r="T25" s="3">
        <f t="shared" si="2"/>
        <v>2369052.2000000002</v>
      </c>
      <c r="U25" s="3">
        <f t="shared" si="2"/>
        <v>5001000</v>
      </c>
      <c r="V25" s="3">
        <f t="shared" si="2"/>
        <v>1477076.25</v>
      </c>
      <c r="W25" s="3">
        <f>SUM(W15:W24)</f>
        <v>7000000</v>
      </c>
      <c r="X25" s="3">
        <f t="shared" ref="X25:Y25" si="3">SUM(X15:X24)</f>
        <v>0</v>
      </c>
      <c r="Y25" s="3">
        <f t="shared" si="3"/>
        <v>0</v>
      </c>
    </row>
    <row r="26" spans="1:25" ht="15.75" thickTop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thickBot="1" x14ac:dyDescent="0.3">
      <c r="A27" s="34"/>
      <c r="B27" s="37" t="s">
        <v>152</v>
      </c>
      <c r="E27" s="28"/>
      <c r="F27" s="28"/>
      <c r="G27" s="28"/>
      <c r="H27" s="28"/>
      <c r="I27" s="28"/>
      <c r="J27" s="28"/>
      <c r="K27" s="31"/>
      <c r="L27" s="31"/>
      <c r="M27" s="28"/>
      <c r="N27" s="31"/>
      <c r="O27" s="31"/>
      <c r="P27" s="31"/>
      <c r="Q27" s="335">
        <f t="shared" ref="Q27:R27" si="4">Q9+Q25</f>
        <v>2718950</v>
      </c>
      <c r="R27" s="335">
        <f t="shared" si="4"/>
        <v>10601000</v>
      </c>
      <c r="S27" s="335">
        <f>S9+S25</f>
        <v>5601000</v>
      </c>
      <c r="T27" s="335">
        <f t="shared" ref="T27:Y27" si="5">T9+T25</f>
        <v>2369052.2000000002</v>
      </c>
      <c r="U27" s="335">
        <f t="shared" si="5"/>
        <v>6501000</v>
      </c>
      <c r="V27" s="335">
        <f t="shared" si="5"/>
        <v>1477076.25</v>
      </c>
      <c r="W27" s="335">
        <f>W9+W25</f>
        <v>7000000</v>
      </c>
      <c r="X27" s="335">
        <f t="shared" si="5"/>
        <v>0</v>
      </c>
      <c r="Y27" s="335">
        <f t="shared" si="5"/>
        <v>0</v>
      </c>
    </row>
    <row r="28" spans="1:25" ht="16.5" thickTop="1" x14ac:dyDescent="0.25">
      <c r="A28" s="23"/>
      <c r="E28" s="28"/>
      <c r="F28" s="28"/>
      <c r="G28" s="28"/>
      <c r="H28" s="28"/>
      <c r="I28" s="32"/>
      <c r="J28" s="32"/>
      <c r="K28" s="31"/>
      <c r="L28" s="31"/>
      <c r="M28" s="3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30" spans="1:25" ht="15.75" x14ac:dyDescent="0.25">
      <c r="B30" s="25" t="s">
        <v>173</v>
      </c>
      <c r="C30" s="30"/>
      <c r="D30" s="33"/>
      <c r="R30" s="192"/>
    </row>
    <row r="31" spans="1:25" ht="27.75" customHeight="1" x14ac:dyDescent="0.25">
      <c r="B31" s="25" t="s">
        <v>121</v>
      </c>
      <c r="Q31" s="256" t="s">
        <v>188</v>
      </c>
      <c r="R31" s="31"/>
    </row>
    <row r="33" spans="2:2" x14ac:dyDescent="0.25">
      <c r="B33" s="257" t="s">
        <v>334</v>
      </c>
    </row>
  </sheetData>
  <mergeCells count="19">
    <mergeCell ref="N13:O13"/>
    <mergeCell ref="A13:B14"/>
    <mergeCell ref="D13:F13"/>
    <mergeCell ref="G13:I13"/>
    <mergeCell ref="K13:M13"/>
    <mergeCell ref="S13:T13"/>
    <mergeCell ref="Y13:Y14"/>
    <mergeCell ref="W5:X5"/>
    <mergeCell ref="W13:X13"/>
    <mergeCell ref="U13:V13"/>
    <mergeCell ref="A1:Y1"/>
    <mergeCell ref="G5:I5"/>
    <mergeCell ref="K5:M5"/>
    <mergeCell ref="N5:O5"/>
    <mergeCell ref="S5:T5"/>
    <mergeCell ref="Y5:Y6"/>
    <mergeCell ref="A5:B6"/>
    <mergeCell ref="D5:F5"/>
    <mergeCell ref="U5:V5"/>
  </mergeCells>
  <pageMargins left="0.5" right="0.25" top="0.61" bottom="0.4" header="0.3" footer="0.3"/>
  <pageSetup paperSize="9" scale="8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view="pageBreakPreview" topLeftCell="A10" zoomScale="60" zoomScaleNormal="100" workbookViewId="0">
      <selection activeCell="Y55" sqref="Y55"/>
    </sheetView>
  </sheetViews>
  <sheetFormatPr defaultRowHeight="15" x14ac:dyDescent="0.25"/>
  <cols>
    <col min="1" max="1" width="8.140625" customWidth="1"/>
    <col min="2" max="2" width="25" customWidth="1"/>
    <col min="3" max="15" width="0" hidden="1" customWidth="1"/>
    <col min="16" max="16" width="12.5703125" hidden="1" customWidth="1"/>
    <col min="17" max="17" width="15.28515625" customWidth="1"/>
    <col min="18" max="18" width="15.140625" hidden="1" customWidth="1"/>
    <col min="19" max="19" width="15.7109375" customWidth="1"/>
    <col min="20" max="20" width="14.42578125" customWidth="1"/>
    <col min="21" max="21" width="15.28515625" customWidth="1"/>
    <col min="22" max="22" width="14.85546875" customWidth="1"/>
    <col min="23" max="23" width="15.140625" customWidth="1"/>
    <col min="24" max="24" width="14.28515625" customWidth="1"/>
    <col min="25" max="25" width="15.140625" customWidth="1"/>
  </cols>
  <sheetData>
    <row r="1" spans="1:25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8" x14ac:dyDescent="0.25">
      <c r="A2" s="107" t="s">
        <v>75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2" t="s">
        <v>73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22" t="s">
        <v>74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48">
        <v>2019</v>
      </c>
      <c r="Q5" s="387">
        <v>2021</v>
      </c>
      <c r="R5" s="387"/>
      <c r="S5" s="415">
        <v>2022</v>
      </c>
      <c r="T5" s="415"/>
      <c r="U5" s="415">
        <v>2023</v>
      </c>
      <c r="V5" s="415"/>
      <c r="W5" s="415">
        <v>2024</v>
      </c>
      <c r="X5" s="415"/>
      <c r="Y5" s="402" t="s">
        <v>316</v>
      </c>
    </row>
    <row r="6" spans="1:25" ht="51.75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42" t="s">
        <v>7</v>
      </c>
      <c r="Q6" s="199" t="s">
        <v>8</v>
      </c>
      <c r="R6" s="40" t="s">
        <v>6</v>
      </c>
      <c r="S6" s="201" t="s">
        <v>7</v>
      </c>
      <c r="T6" s="251" t="s">
        <v>8</v>
      </c>
      <c r="U6" s="201" t="s">
        <v>7</v>
      </c>
      <c r="V6" s="384" t="s">
        <v>8</v>
      </c>
      <c r="W6" s="201" t="s">
        <v>7</v>
      </c>
      <c r="X6" s="384" t="s">
        <v>318</v>
      </c>
      <c r="Y6" s="403"/>
    </row>
    <row r="7" spans="1:25" x14ac:dyDescent="0.25">
      <c r="A7" s="19">
        <v>2001</v>
      </c>
      <c r="B7" s="16" t="s">
        <v>5</v>
      </c>
      <c r="C7" s="1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9">
        <v>0</v>
      </c>
      <c r="Q7" s="49"/>
      <c r="R7" s="49">
        <v>123250000</v>
      </c>
      <c r="S7" s="49">
        <v>20000000</v>
      </c>
      <c r="T7" s="49">
        <v>1114889.03</v>
      </c>
      <c r="U7" s="49">
        <v>22000000</v>
      </c>
      <c r="V7" s="49">
        <v>0</v>
      </c>
      <c r="W7" s="49">
        <v>1000000</v>
      </c>
      <c r="X7" s="49"/>
      <c r="Y7" s="49"/>
    </row>
    <row r="8" spans="1:25" x14ac:dyDescent="0.25">
      <c r="A8" s="19">
        <v>2002</v>
      </c>
      <c r="B8" s="13" t="s">
        <v>20</v>
      </c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x14ac:dyDescent="0.25">
      <c r="A9" s="19">
        <v>2003</v>
      </c>
      <c r="B9" s="16" t="s">
        <v>19</v>
      </c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4">
        <v>900000</v>
      </c>
      <c r="O9" s="4">
        <v>899400</v>
      </c>
      <c r="P9" s="49">
        <v>0</v>
      </c>
      <c r="Q9" s="49">
        <v>0</v>
      </c>
      <c r="R9" s="49">
        <v>2000000</v>
      </c>
      <c r="S9" s="49">
        <v>2000000</v>
      </c>
      <c r="T9" s="49">
        <v>0</v>
      </c>
      <c r="U9" s="49">
        <v>700000</v>
      </c>
      <c r="V9" s="49">
        <v>0</v>
      </c>
      <c r="W9" s="49">
        <v>1000000</v>
      </c>
      <c r="X9" s="49"/>
      <c r="Y9" s="49"/>
    </row>
    <row r="10" spans="1:25" x14ac:dyDescent="0.25">
      <c r="A10" s="19">
        <v>2101</v>
      </c>
      <c r="B10" s="16" t="s">
        <v>19</v>
      </c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2404000</v>
      </c>
      <c r="O10" s="4">
        <v>2402700</v>
      </c>
      <c r="P10" s="49">
        <v>0</v>
      </c>
      <c r="Q10" s="49">
        <v>4060000</v>
      </c>
      <c r="R10" s="49">
        <v>8000000</v>
      </c>
      <c r="S10" s="4"/>
      <c r="T10" s="4"/>
      <c r="U10" s="49">
        <v>0</v>
      </c>
      <c r="V10" s="4"/>
      <c r="W10" s="140"/>
      <c r="X10" s="4"/>
      <c r="Y10" s="4"/>
    </row>
    <row r="11" spans="1:25" x14ac:dyDescent="0.25">
      <c r="A11" s="19">
        <v>2102</v>
      </c>
      <c r="B11" s="16" t="s">
        <v>4</v>
      </c>
      <c r="C11" s="17">
        <v>1941717</v>
      </c>
      <c r="D11" s="4">
        <v>2600000</v>
      </c>
      <c r="E11" s="4">
        <v>2446150</v>
      </c>
      <c r="F11" s="4">
        <f>E11/D11*100</f>
        <v>94.082692307692312</v>
      </c>
      <c r="G11" s="4">
        <v>4480000</v>
      </c>
      <c r="H11" s="4">
        <v>4385224.5599999996</v>
      </c>
      <c r="I11" s="4">
        <f>H11/G11*100</f>
        <v>97.884476785714284</v>
      </c>
      <c r="J11" s="4"/>
      <c r="K11" s="4">
        <v>1000000</v>
      </c>
      <c r="L11" s="4">
        <f>K11/M11*100</f>
        <v>100</v>
      </c>
      <c r="M11" s="4">
        <v>1000000</v>
      </c>
      <c r="N11" s="4">
        <v>521000</v>
      </c>
      <c r="O11" s="4">
        <v>520177.6</v>
      </c>
      <c r="P11" s="49">
        <v>0</v>
      </c>
      <c r="Q11" s="49">
        <v>1000000</v>
      </c>
      <c r="R11" s="49">
        <v>610000</v>
      </c>
      <c r="S11" s="49">
        <v>500000</v>
      </c>
      <c r="T11" s="49">
        <v>0</v>
      </c>
      <c r="U11" s="49">
        <v>6000000</v>
      </c>
      <c r="V11" s="49">
        <v>3277698</v>
      </c>
      <c r="W11" s="49">
        <v>8000000</v>
      </c>
      <c r="X11" s="49"/>
      <c r="Y11" s="49"/>
    </row>
    <row r="12" spans="1:25" x14ac:dyDescent="0.25">
      <c r="A12" s="12">
        <v>2103</v>
      </c>
      <c r="B12" s="16" t="s">
        <v>3</v>
      </c>
      <c r="C12" s="12"/>
      <c r="D12" s="8"/>
      <c r="E12" s="8"/>
      <c r="F12" s="4"/>
      <c r="G12" s="8"/>
      <c r="H12" s="8"/>
      <c r="I12" s="4"/>
      <c r="J12" s="8"/>
      <c r="K12" s="8"/>
      <c r="L12" s="8"/>
      <c r="M12" s="8"/>
      <c r="N12" s="8"/>
      <c r="O12" s="8"/>
      <c r="P12" s="38">
        <v>0</v>
      </c>
      <c r="Q12" s="49"/>
      <c r="R12" s="38">
        <v>2000000</v>
      </c>
      <c r="S12" s="49">
        <v>1000000</v>
      </c>
      <c r="T12" s="38">
        <v>299900</v>
      </c>
      <c r="U12" s="49">
        <v>2000000</v>
      </c>
      <c r="V12" s="38">
        <v>705855</v>
      </c>
      <c r="W12" s="38">
        <v>1000</v>
      </c>
      <c r="X12" s="38"/>
      <c r="Y12" s="38"/>
    </row>
    <row r="13" spans="1:25" x14ac:dyDescent="0.25">
      <c r="A13" s="11">
        <v>2106</v>
      </c>
      <c r="B13" s="7" t="s">
        <v>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4">
        <v>900000</v>
      </c>
      <c r="O13" s="4">
        <v>899485</v>
      </c>
      <c r="P13" s="49">
        <v>0</v>
      </c>
      <c r="Q13" s="49">
        <v>0</v>
      </c>
      <c r="R13" s="49">
        <v>1000000</v>
      </c>
      <c r="S13" s="49">
        <v>1000000</v>
      </c>
      <c r="T13" s="49">
        <v>0</v>
      </c>
      <c r="U13" s="49">
        <v>1000000</v>
      </c>
      <c r="V13" s="49">
        <v>0</v>
      </c>
      <c r="W13" s="49"/>
      <c r="X13" s="49"/>
      <c r="Y13" s="49"/>
    </row>
    <row r="14" spans="1:25" x14ac:dyDescent="0.25">
      <c r="A14" s="10">
        <v>2505</v>
      </c>
      <c r="B14" s="9" t="s">
        <v>29</v>
      </c>
      <c r="C14" s="9"/>
      <c r="D14" s="9"/>
      <c r="E14" s="9"/>
      <c r="F14" s="9"/>
      <c r="G14" s="7"/>
      <c r="H14" s="9"/>
      <c r="I14" s="7"/>
      <c r="J14" s="7"/>
      <c r="K14" s="7"/>
      <c r="L14" s="9"/>
      <c r="M14" s="7"/>
      <c r="N14" s="8"/>
      <c r="O14" s="8"/>
      <c r="P14" s="38">
        <v>0</v>
      </c>
      <c r="Q14" s="49">
        <v>36720</v>
      </c>
      <c r="R14" s="38">
        <v>200000</v>
      </c>
      <c r="S14" s="38">
        <v>200000</v>
      </c>
      <c r="T14" s="38">
        <v>0</v>
      </c>
      <c r="U14" s="49">
        <v>500000</v>
      </c>
      <c r="V14" s="38">
        <v>136309.5</v>
      </c>
      <c r="W14" s="49">
        <v>500000</v>
      </c>
      <c r="X14" s="38"/>
      <c r="Y14" s="38"/>
    </row>
    <row r="15" spans="1:25" x14ac:dyDescent="0.25">
      <c r="A15" s="12">
        <v>2507</v>
      </c>
      <c r="B15" s="9" t="s">
        <v>1</v>
      </c>
      <c r="C15" s="55"/>
      <c r="D15" s="53"/>
      <c r="E15" s="54"/>
      <c r="F15" s="54"/>
      <c r="G15" s="52"/>
      <c r="H15" s="53"/>
      <c r="I15" s="52"/>
      <c r="J15" s="51"/>
      <c r="K15" s="69"/>
      <c r="L15" s="79"/>
      <c r="M15" s="51"/>
      <c r="N15" s="38">
        <v>600000</v>
      </c>
      <c r="O15" s="38">
        <v>577202.5</v>
      </c>
      <c r="P15" s="38">
        <v>0</v>
      </c>
      <c r="Q15" s="49">
        <v>0</v>
      </c>
      <c r="R15" s="38">
        <v>500000</v>
      </c>
      <c r="S15" s="38">
        <v>500000</v>
      </c>
      <c r="T15" s="38">
        <v>0</v>
      </c>
      <c r="U15" s="49">
        <v>1000000</v>
      </c>
      <c r="V15" s="38">
        <v>0</v>
      </c>
      <c r="W15" s="38"/>
      <c r="X15" s="38"/>
      <c r="Y15" s="38"/>
    </row>
    <row r="16" spans="1:25" ht="16.5" thickBot="1" x14ac:dyDescent="0.3">
      <c r="A16" s="6" t="s">
        <v>0</v>
      </c>
      <c r="B16" s="6"/>
      <c r="C16" s="3">
        <f>SUM(C7:C12)</f>
        <v>1941717</v>
      </c>
      <c r="D16" s="3">
        <f>SUM(D7:D12)</f>
        <v>2600000</v>
      </c>
      <c r="E16" s="3">
        <f>SUM(E7:E12)</f>
        <v>2446150</v>
      </c>
      <c r="F16" s="3">
        <f>E16/D16*100</f>
        <v>94.082692307692312</v>
      </c>
      <c r="G16" s="3">
        <f>SUM(G7:G12)</f>
        <v>4480000</v>
      </c>
      <c r="H16" s="3">
        <f>SUM(H7:H12)</f>
        <v>4385224.5599999996</v>
      </c>
      <c r="I16" s="3">
        <f>H16/G16*100</f>
        <v>97.884476785714284</v>
      </c>
      <c r="J16" s="3">
        <f>SUM(J7:J12)</f>
        <v>0</v>
      </c>
      <c r="K16" s="3">
        <f>SUM(K7:K12)</f>
        <v>1000000</v>
      </c>
      <c r="L16" s="3">
        <f>SUM(L7:L12)</f>
        <v>100</v>
      </c>
      <c r="M16" s="3">
        <f>SUM(M7:M12)</f>
        <v>1000000</v>
      </c>
      <c r="N16" s="3">
        <f>SUM(N9:N15)</f>
        <v>5325000</v>
      </c>
      <c r="O16" s="3">
        <f>SUM(O9:O15)</f>
        <v>5298965.0999999996</v>
      </c>
      <c r="P16" s="3">
        <f t="shared" ref="P16:V16" si="0">SUM(P7:P15)</f>
        <v>0</v>
      </c>
      <c r="Q16" s="3">
        <f t="shared" si="0"/>
        <v>5096720</v>
      </c>
      <c r="R16" s="3">
        <f t="shared" si="0"/>
        <v>137560000</v>
      </c>
      <c r="S16" s="3">
        <f t="shared" si="0"/>
        <v>25200000</v>
      </c>
      <c r="T16" s="3">
        <f t="shared" si="0"/>
        <v>1414789.03</v>
      </c>
      <c r="U16" s="3">
        <f t="shared" si="0"/>
        <v>33200000</v>
      </c>
      <c r="V16" s="3">
        <f t="shared" si="0"/>
        <v>4119862.5</v>
      </c>
      <c r="W16" s="3">
        <f>SUM(W7:W15)</f>
        <v>10501000</v>
      </c>
      <c r="X16" s="3">
        <f t="shared" ref="X16:Y16" si="1">SUM(X7:X15)</f>
        <v>0</v>
      </c>
      <c r="Y16" s="3">
        <f t="shared" si="1"/>
        <v>0</v>
      </c>
    </row>
    <row r="17" spans="1:25" ht="15.75" thickTop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8" x14ac:dyDescent="0.25">
      <c r="A18" s="22" t="s">
        <v>73</v>
      </c>
      <c r="B18" s="23"/>
      <c r="C18" s="23"/>
      <c r="D18" s="23"/>
      <c r="E18" s="23"/>
      <c r="F18" s="23"/>
      <c r="G18" s="23"/>
      <c r="H18" s="23"/>
      <c r="I18" s="23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1:25" ht="15.75" x14ac:dyDescent="0.25">
      <c r="A19" s="22" t="s">
        <v>72</v>
      </c>
      <c r="B19" s="21"/>
      <c r="C19" s="2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" customHeight="1" x14ac:dyDescent="0.25">
      <c r="A20" s="397" t="s">
        <v>12</v>
      </c>
      <c r="B20" s="398"/>
      <c r="C20" s="45">
        <v>2014</v>
      </c>
      <c r="D20" s="409">
        <v>2015</v>
      </c>
      <c r="E20" s="410"/>
      <c r="F20" s="411"/>
      <c r="G20" s="409">
        <v>2016</v>
      </c>
      <c r="H20" s="410"/>
      <c r="I20" s="411"/>
      <c r="J20" s="42">
        <v>2017</v>
      </c>
      <c r="K20" s="412">
        <v>2017</v>
      </c>
      <c r="L20" s="413"/>
      <c r="M20" s="414"/>
      <c r="N20" s="412">
        <v>2018</v>
      </c>
      <c r="O20" s="414"/>
      <c r="P20" s="248">
        <v>2019</v>
      </c>
      <c r="Q20" s="387">
        <v>2021</v>
      </c>
      <c r="R20" s="44">
        <v>2022</v>
      </c>
      <c r="S20" s="415">
        <v>2022</v>
      </c>
      <c r="T20" s="415"/>
      <c r="U20" s="422">
        <v>2023</v>
      </c>
      <c r="V20" s="423"/>
      <c r="W20" s="415">
        <v>2024</v>
      </c>
      <c r="X20" s="415"/>
      <c r="Y20" s="402" t="s">
        <v>316</v>
      </c>
    </row>
    <row r="21" spans="1:25" ht="53.25" customHeight="1" x14ac:dyDescent="0.25">
      <c r="A21" s="399"/>
      <c r="B21" s="400"/>
      <c r="C21" s="43" t="s">
        <v>8</v>
      </c>
      <c r="D21" s="42" t="s">
        <v>7</v>
      </c>
      <c r="E21" s="42" t="s">
        <v>8</v>
      </c>
      <c r="F21" s="40" t="s">
        <v>11</v>
      </c>
      <c r="G21" s="40" t="s">
        <v>10</v>
      </c>
      <c r="H21" s="42" t="s">
        <v>8</v>
      </c>
      <c r="I21" s="40" t="s">
        <v>11</v>
      </c>
      <c r="J21" s="42" t="s">
        <v>7</v>
      </c>
      <c r="K21" s="42" t="s">
        <v>9</v>
      </c>
      <c r="L21" s="40" t="s">
        <v>11</v>
      </c>
      <c r="M21" s="40" t="s">
        <v>10</v>
      </c>
      <c r="N21" s="40" t="s">
        <v>10</v>
      </c>
      <c r="O21" s="42" t="s">
        <v>9</v>
      </c>
      <c r="P21" s="42" t="s">
        <v>7</v>
      </c>
      <c r="Q21" s="199" t="s">
        <v>8</v>
      </c>
      <c r="R21" s="40" t="s">
        <v>6</v>
      </c>
      <c r="S21" s="199" t="s">
        <v>7</v>
      </c>
      <c r="T21" s="251" t="s">
        <v>8</v>
      </c>
      <c r="U21" s="201" t="s">
        <v>7</v>
      </c>
      <c r="V21" s="384" t="s">
        <v>8</v>
      </c>
      <c r="W21" s="201" t="s">
        <v>7</v>
      </c>
      <c r="X21" s="384" t="s">
        <v>318</v>
      </c>
      <c r="Y21" s="403"/>
    </row>
    <row r="22" spans="1:25" ht="15" customHeight="1" x14ac:dyDescent="0.25">
      <c r="A22" s="164">
        <v>2001</v>
      </c>
      <c r="B22" s="16" t="s">
        <v>5</v>
      </c>
      <c r="C22" s="116"/>
      <c r="D22" s="215"/>
      <c r="E22" s="215"/>
      <c r="F22" s="213"/>
      <c r="G22" s="213"/>
      <c r="H22" s="215"/>
      <c r="I22" s="213"/>
      <c r="J22" s="215"/>
      <c r="K22" s="215"/>
      <c r="L22" s="213"/>
      <c r="M22" s="213"/>
      <c r="N22" s="213"/>
      <c r="O22" s="215"/>
      <c r="P22" s="215"/>
      <c r="Q22" s="213"/>
      <c r="R22" s="213"/>
      <c r="S22" s="213"/>
      <c r="T22" s="213"/>
      <c r="U22" s="49">
        <v>6000000</v>
      </c>
      <c r="V22" s="38">
        <v>0</v>
      </c>
      <c r="W22" s="200">
        <v>21000000</v>
      </c>
      <c r="X22" s="38"/>
      <c r="Y22" s="200"/>
    </row>
    <row r="23" spans="1:25" x14ac:dyDescent="0.25">
      <c r="A23" s="164">
        <v>2003</v>
      </c>
      <c r="B23" s="137" t="s">
        <v>19</v>
      </c>
      <c r="C23" s="213"/>
      <c r="D23" s="215"/>
      <c r="E23" s="215"/>
      <c r="F23" s="213"/>
      <c r="G23" s="215"/>
      <c r="H23" s="215"/>
      <c r="I23" s="213"/>
      <c r="J23" s="41">
        <v>2000000</v>
      </c>
      <c r="K23" s="41"/>
      <c r="L23" s="41"/>
      <c r="M23" s="41">
        <v>2000000</v>
      </c>
      <c r="N23" s="41"/>
      <c r="O23" s="41"/>
      <c r="P23" s="41">
        <v>0</v>
      </c>
      <c r="Q23" s="41"/>
      <c r="R23" s="41">
        <v>0</v>
      </c>
      <c r="S23" s="214"/>
      <c r="T23" s="214"/>
      <c r="U23" s="49">
        <v>1000000</v>
      </c>
      <c r="V23" s="38">
        <v>0</v>
      </c>
      <c r="W23" s="117">
        <v>500000</v>
      </c>
      <c r="X23" s="38"/>
      <c r="Y23" s="117"/>
    </row>
    <row r="24" spans="1:25" x14ac:dyDescent="0.25">
      <c r="A24" s="12">
        <v>2102</v>
      </c>
      <c r="B24" s="16" t="s">
        <v>4</v>
      </c>
      <c r="C24" s="75">
        <v>700000</v>
      </c>
      <c r="D24" s="38">
        <v>1400000</v>
      </c>
      <c r="E24" s="38">
        <v>1388373</v>
      </c>
      <c r="F24" s="49">
        <f>E24/D24*100</f>
        <v>99.169499999999999</v>
      </c>
      <c r="G24" s="38">
        <v>1930000</v>
      </c>
      <c r="H24" s="38">
        <v>1918112</v>
      </c>
      <c r="I24" s="49">
        <f>H24/G24*100</f>
        <v>99.384041450777204</v>
      </c>
      <c r="J24" s="38"/>
      <c r="K24" s="38">
        <v>8934638</v>
      </c>
      <c r="L24" s="38">
        <f>K24/M24*100</f>
        <v>94.56644792548687</v>
      </c>
      <c r="M24" s="38">
        <v>9448000</v>
      </c>
      <c r="N24" s="38">
        <v>5000000</v>
      </c>
      <c r="O24" s="38">
        <v>4991999.5</v>
      </c>
      <c r="P24" s="38">
        <v>0</v>
      </c>
      <c r="Q24" s="38">
        <v>494696.61</v>
      </c>
      <c r="R24" s="38">
        <v>18415000</v>
      </c>
      <c r="S24" s="38">
        <v>500000</v>
      </c>
      <c r="T24" s="38">
        <v>0</v>
      </c>
      <c r="U24" s="49">
        <v>1000000</v>
      </c>
      <c r="V24" s="38">
        <v>0</v>
      </c>
      <c r="W24" s="38">
        <v>10000000</v>
      </c>
      <c r="X24" s="38"/>
      <c r="Y24" s="38"/>
    </row>
    <row r="25" spans="1:25" x14ac:dyDescent="0.25">
      <c r="A25" s="12">
        <v>2103</v>
      </c>
      <c r="B25" s="16" t="s">
        <v>3</v>
      </c>
      <c r="C25" s="75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6.5" thickBot="1" x14ac:dyDescent="0.3">
      <c r="A26" s="6" t="s">
        <v>0</v>
      </c>
      <c r="B26" s="166"/>
      <c r="C26" s="159">
        <f>SUM(C23:C24)</f>
        <v>700000</v>
      </c>
      <c r="D26" s="159">
        <f>SUM(D23:D24)</f>
        <v>1400000</v>
      </c>
      <c r="E26" s="159">
        <f>SUM(E23:E24)</f>
        <v>1388373</v>
      </c>
      <c r="F26" s="159">
        <f>E26/D26*100</f>
        <v>99.169499999999999</v>
      </c>
      <c r="G26" s="159">
        <f>SUM(G23:G24)</f>
        <v>1930000</v>
      </c>
      <c r="H26" s="159">
        <f>SUM(H23:H24)</f>
        <v>1918112</v>
      </c>
      <c r="I26" s="159">
        <f>H26/G26*100</f>
        <v>99.384041450777204</v>
      </c>
      <c r="J26" s="159">
        <f>SUM(J23:J24)</f>
        <v>2000000</v>
      </c>
      <c r="K26" s="159">
        <f>SUM(K23:K24)</f>
        <v>8934638</v>
      </c>
      <c r="L26" s="38">
        <f>K26/M26*100</f>
        <v>78.045405310971347</v>
      </c>
      <c r="M26" s="159">
        <f>SUM(M23:M24)</f>
        <v>11448000</v>
      </c>
      <c r="N26" s="159">
        <f>SUM(N23:N24)</f>
        <v>5000000</v>
      </c>
      <c r="O26" s="159">
        <f>SUM(O23:O24)</f>
        <v>4991999.5</v>
      </c>
      <c r="P26" s="159">
        <f>SUM(P23:P24)</f>
        <v>0</v>
      </c>
      <c r="Q26" s="159">
        <f t="shared" ref="Q26:V26" si="2">SUM(Q22:Q25)</f>
        <v>494696.61</v>
      </c>
      <c r="R26" s="159">
        <f t="shared" si="2"/>
        <v>18415000</v>
      </c>
      <c r="S26" s="159">
        <f t="shared" si="2"/>
        <v>500000</v>
      </c>
      <c r="T26" s="159">
        <f t="shared" si="2"/>
        <v>0</v>
      </c>
      <c r="U26" s="159">
        <f>SUM(U22:U25)</f>
        <v>8000000</v>
      </c>
      <c r="V26" s="159">
        <f t="shared" si="2"/>
        <v>0</v>
      </c>
      <c r="W26" s="159">
        <f>SUM(W22:W25)</f>
        <v>31500000</v>
      </c>
      <c r="X26" s="159">
        <f t="shared" ref="X26:Y26" si="3">SUM(X22:X25)</f>
        <v>0</v>
      </c>
      <c r="Y26" s="159">
        <f t="shared" si="3"/>
        <v>0</v>
      </c>
    </row>
    <row r="27" spans="1:25" ht="15.75" thickTop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8" x14ac:dyDescent="0.25">
      <c r="A28" s="22" t="s">
        <v>73</v>
      </c>
      <c r="B28" s="23"/>
      <c r="C28" s="23"/>
      <c r="D28" s="23"/>
      <c r="E28" s="23"/>
      <c r="F28" s="23"/>
      <c r="G28" s="23"/>
      <c r="H28" s="23"/>
      <c r="I28" s="23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</row>
    <row r="29" spans="1:25" ht="15.75" x14ac:dyDescent="0.25">
      <c r="A29" s="22" t="s">
        <v>189</v>
      </c>
      <c r="B29" s="21"/>
      <c r="C29" s="2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" customHeight="1" x14ac:dyDescent="0.25">
      <c r="A30" s="397" t="s">
        <v>12</v>
      </c>
      <c r="B30" s="398"/>
      <c r="C30" s="45">
        <v>2014</v>
      </c>
      <c r="D30" s="409">
        <v>2015</v>
      </c>
      <c r="E30" s="410"/>
      <c r="F30" s="411"/>
      <c r="G30" s="409">
        <v>2016</v>
      </c>
      <c r="H30" s="410"/>
      <c r="I30" s="411"/>
      <c r="J30" s="263">
        <v>2017</v>
      </c>
      <c r="K30" s="412">
        <v>2017</v>
      </c>
      <c r="L30" s="413"/>
      <c r="M30" s="414"/>
      <c r="N30" s="412">
        <v>2018</v>
      </c>
      <c r="O30" s="414"/>
      <c r="P30" s="262">
        <v>2019</v>
      </c>
      <c r="Q30" s="387">
        <v>2021</v>
      </c>
      <c r="R30" s="229">
        <v>2022</v>
      </c>
      <c r="S30" s="415">
        <v>2022</v>
      </c>
      <c r="T30" s="415"/>
      <c r="U30" s="422">
        <v>2023</v>
      </c>
      <c r="V30" s="423"/>
      <c r="W30" s="415">
        <v>2024</v>
      </c>
      <c r="X30" s="415"/>
      <c r="Y30" s="402" t="s">
        <v>316</v>
      </c>
    </row>
    <row r="31" spans="1:25" ht="57" x14ac:dyDescent="0.25">
      <c r="A31" s="399"/>
      <c r="B31" s="400"/>
      <c r="C31" s="43" t="s">
        <v>8</v>
      </c>
      <c r="D31" s="263" t="s">
        <v>7</v>
      </c>
      <c r="E31" s="263" t="s">
        <v>8</v>
      </c>
      <c r="F31" s="260" t="s">
        <v>11</v>
      </c>
      <c r="G31" s="260" t="s">
        <v>10</v>
      </c>
      <c r="H31" s="263" t="s">
        <v>8</v>
      </c>
      <c r="I31" s="260" t="s">
        <v>11</v>
      </c>
      <c r="J31" s="263" t="s">
        <v>7</v>
      </c>
      <c r="K31" s="263" t="s">
        <v>9</v>
      </c>
      <c r="L31" s="260" t="s">
        <v>11</v>
      </c>
      <c r="M31" s="260" t="s">
        <v>10</v>
      </c>
      <c r="N31" s="260" t="s">
        <v>10</v>
      </c>
      <c r="O31" s="263" t="s">
        <v>9</v>
      </c>
      <c r="P31" s="263" t="s">
        <v>7</v>
      </c>
      <c r="Q31" s="260" t="s">
        <v>8</v>
      </c>
      <c r="R31" s="260" t="s">
        <v>6</v>
      </c>
      <c r="S31" s="260" t="s">
        <v>7</v>
      </c>
      <c r="T31" s="260" t="s">
        <v>8</v>
      </c>
      <c r="U31" s="201" t="s">
        <v>7</v>
      </c>
      <c r="V31" s="384" t="s">
        <v>8</v>
      </c>
      <c r="W31" s="201" t="s">
        <v>7</v>
      </c>
      <c r="X31" s="384" t="s">
        <v>318</v>
      </c>
      <c r="Y31" s="403"/>
    </row>
    <row r="32" spans="1:25" x14ac:dyDescent="0.25">
      <c r="A32" s="164">
        <v>2001</v>
      </c>
      <c r="B32" s="16" t="s">
        <v>5</v>
      </c>
      <c r="C32" s="116"/>
      <c r="D32" s="263"/>
      <c r="E32" s="263"/>
      <c r="F32" s="260"/>
      <c r="G32" s="260"/>
      <c r="H32" s="263"/>
      <c r="I32" s="260"/>
      <c r="J32" s="263"/>
      <c r="K32" s="263"/>
      <c r="L32" s="260"/>
      <c r="M32" s="260"/>
      <c r="N32" s="260"/>
      <c r="O32" s="263"/>
      <c r="P32" s="263"/>
      <c r="Q32" s="260"/>
      <c r="R32" s="260"/>
      <c r="S32" s="260"/>
      <c r="T32" s="260"/>
      <c r="U32" s="49"/>
      <c r="V32" s="38"/>
      <c r="W32" s="200">
        <v>20000000</v>
      </c>
      <c r="X32" s="38"/>
      <c r="Y32" s="200"/>
    </row>
    <row r="33" spans="1:25" x14ac:dyDescent="0.25">
      <c r="A33" s="164">
        <v>2003</v>
      </c>
      <c r="B33" s="137" t="s">
        <v>19</v>
      </c>
      <c r="C33" s="260"/>
      <c r="D33" s="263"/>
      <c r="E33" s="263"/>
      <c r="F33" s="260"/>
      <c r="G33" s="263"/>
      <c r="H33" s="263"/>
      <c r="I33" s="260"/>
      <c r="J33" s="41">
        <v>2000000</v>
      </c>
      <c r="K33" s="41"/>
      <c r="L33" s="41"/>
      <c r="M33" s="41">
        <v>2000000</v>
      </c>
      <c r="N33" s="41"/>
      <c r="O33" s="41"/>
      <c r="P33" s="41">
        <v>0</v>
      </c>
      <c r="Q33" s="41"/>
      <c r="R33" s="41"/>
      <c r="S33" s="261"/>
      <c r="T33" s="261"/>
      <c r="U33" s="49"/>
      <c r="V33" s="38"/>
      <c r="W33" s="117">
        <v>4000000</v>
      </c>
      <c r="X33" s="38"/>
      <c r="Y33" s="117"/>
    </row>
    <row r="34" spans="1:25" x14ac:dyDescent="0.25">
      <c r="A34" s="156">
        <v>2101</v>
      </c>
      <c r="B34" s="137" t="s">
        <v>19</v>
      </c>
      <c r="C34" s="259"/>
      <c r="D34" s="264"/>
      <c r="E34" s="264"/>
      <c r="F34" s="260"/>
      <c r="G34" s="264"/>
      <c r="H34" s="264"/>
      <c r="I34" s="260"/>
      <c r="J34" s="265"/>
      <c r="K34" s="265"/>
      <c r="L34" s="265"/>
      <c r="M34" s="265"/>
      <c r="N34" s="265"/>
      <c r="O34" s="265"/>
      <c r="P34" s="265"/>
      <c r="Q34" s="265"/>
      <c r="R34" s="265"/>
      <c r="S34" s="229"/>
      <c r="T34" s="229"/>
      <c r="U34" s="49"/>
      <c r="V34" s="38"/>
      <c r="W34" s="206"/>
      <c r="X34" s="38"/>
      <c r="Y34" s="206"/>
    </row>
    <row r="35" spans="1:25" x14ac:dyDescent="0.25">
      <c r="A35" s="12">
        <v>2102</v>
      </c>
      <c r="B35" s="16" t="s">
        <v>4</v>
      </c>
      <c r="C35" s="75">
        <v>700000</v>
      </c>
      <c r="D35" s="38">
        <v>1400000</v>
      </c>
      <c r="E35" s="38">
        <v>1388373</v>
      </c>
      <c r="F35" s="49">
        <f>E35/D35*100</f>
        <v>99.169499999999999</v>
      </c>
      <c r="G35" s="38">
        <v>1930000</v>
      </c>
      <c r="H35" s="38">
        <v>1918112</v>
      </c>
      <c r="I35" s="49">
        <f>H35/G35*100</f>
        <v>99.384041450777204</v>
      </c>
      <c r="J35" s="38"/>
      <c r="K35" s="38">
        <v>8934638</v>
      </c>
      <c r="L35" s="38">
        <f>K35/M35*100</f>
        <v>94.56644792548687</v>
      </c>
      <c r="M35" s="38">
        <v>9448000</v>
      </c>
      <c r="N35" s="38">
        <v>5000000</v>
      </c>
      <c r="O35" s="38">
        <v>4991999.5</v>
      </c>
      <c r="P35" s="38">
        <v>0</v>
      </c>
      <c r="Q35" s="38"/>
      <c r="R35" s="38"/>
      <c r="S35" s="38"/>
      <c r="T35" s="38"/>
      <c r="U35" s="49"/>
      <c r="V35" s="38"/>
      <c r="W35" s="38">
        <v>3000000</v>
      </c>
      <c r="X35" s="38"/>
      <c r="Y35" s="38"/>
    </row>
    <row r="36" spans="1:25" x14ac:dyDescent="0.25">
      <c r="A36" s="12">
        <v>2103</v>
      </c>
      <c r="B36" s="16" t="s">
        <v>3</v>
      </c>
      <c r="C36" s="75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x14ac:dyDescent="0.25">
      <c r="A37" s="12">
        <v>2106</v>
      </c>
      <c r="B37" s="7" t="s">
        <v>2</v>
      </c>
      <c r="C37" s="75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>
        <v>1000000</v>
      </c>
      <c r="X37" s="38"/>
      <c r="Y37" s="38"/>
    </row>
    <row r="38" spans="1:25" x14ac:dyDescent="0.25">
      <c r="A38" s="12">
        <v>2507</v>
      </c>
      <c r="B38" s="9" t="s">
        <v>1</v>
      </c>
      <c r="C38" s="75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16.5" thickBot="1" x14ac:dyDescent="0.3">
      <c r="A39" s="6" t="s">
        <v>0</v>
      </c>
      <c r="B39" s="166"/>
      <c r="C39" s="159">
        <f>SUM(C33:C35)</f>
        <v>700000</v>
      </c>
      <c r="D39" s="159">
        <f>SUM(D33:D35)</f>
        <v>1400000</v>
      </c>
      <c r="E39" s="159">
        <f>SUM(E33:E35)</f>
        <v>1388373</v>
      </c>
      <c r="F39" s="159">
        <f>E39/D39*100</f>
        <v>99.169499999999999</v>
      </c>
      <c r="G39" s="159">
        <f>SUM(G33:G35)</f>
        <v>1930000</v>
      </c>
      <c r="H39" s="159">
        <f>SUM(H33:H35)</f>
        <v>1918112</v>
      </c>
      <c r="I39" s="159">
        <f>H39/G39*100</f>
        <v>99.384041450777204</v>
      </c>
      <c r="J39" s="159">
        <f>SUM(J33:J35)</f>
        <v>2000000</v>
      </c>
      <c r="K39" s="159">
        <f>SUM(K33:K35)</f>
        <v>8934638</v>
      </c>
      <c r="L39" s="38">
        <f>K39/M39*100</f>
        <v>78.045405310971347</v>
      </c>
      <c r="M39" s="159">
        <f>SUM(M33:M35)</f>
        <v>11448000</v>
      </c>
      <c r="N39" s="159">
        <f>SUM(N33:N35)</f>
        <v>5000000</v>
      </c>
      <c r="O39" s="159">
        <f>SUM(O33:O35)</f>
        <v>4991999.5</v>
      </c>
      <c r="P39" s="159">
        <f>SUM(P33:P35)</f>
        <v>0</v>
      </c>
      <c r="Q39" s="159">
        <f t="shared" ref="Q39:V39" si="4">SUM(Q32:Q38)</f>
        <v>0</v>
      </c>
      <c r="R39" s="159">
        <f t="shared" si="4"/>
        <v>0</v>
      </c>
      <c r="S39" s="159">
        <f t="shared" si="4"/>
        <v>0</v>
      </c>
      <c r="T39" s="159">
        <f t="shared" si="4"/>
        <v>0</v>
      </c>
      <c r="U39" s="159">
        <f t="shared" si="4"/>
        <v>0</v>
      </c>
      <c r="V39" s="159">
        <f t="shared" si="4"/>
        <v>0</v>
      </c>
      <c r="W39" s="159">
        <f>SUM(W32:W38)</f>
        <v>28000000</v>
      </c>
      <c r="X39" s="159">
        <f t="shared" ref="X39:Y39" si="5">SUM(X32:X38)</f>
        <v>0</v>
      </c>
      <c r="Y39" s="159">
        <f t="shared" si="5"/>
        <v>0</v>
      </c>
    </row>
    <row r="40" spans="1:25" ht="15.75" thickTop="1" x14ac:dyDescent="0.25"/>
    <row r="42" spans="1:25" ht="16.5" thickBot="1" x14ac:dyDescent="0.3">
      <c r="B42" s="37" t="s">
        <v>152</v>
      </c>
      <c r="E42" s="28"/>
      <c r="F42" s="28"/>
      <c r="G42" s="28"/>
      <c r="H42" s="28"/>
      <c r="I42" s="32"/>
      <c r="J42" s="32"/>
      <c r="K42" s="31"/>
      <c r="L42" s="31"/>
      <c r="M42" s="32"/>
      <c r="N42" s="31"/>
      <c r="O42" s="31"/>
      <c r="P42" s="31"/>
      <c r="Q42" s="335">
        <f t="shared" ref="Q42:Y42" si="6">Q16+Q26+Q39</f>
        <v>5591416.6100000003</v>
      </c>
      <c r="R42" s="335">
        <f t="shared" si="6"/>
        <v>155975000</v>
      </c>
      <c r="S42" s="335">
        <f t="shared" si="6"/>
        <v>25700000</v>
      </c>
      <c r="T42" s="335">
        <f t="shared" si="6"/>
        <v>1414789.03</v>
      </c>
      <c r="U42" s="335">
        <f t="shared" si="6"/>
        <v>41200000</v>
      </c>
      <c r="V42" s="335">
        <f t="shared" si="6"/>
        <v>4119862.5</v>
      </c>
      <c r="W42" s="335">
        <f t="shared" si="6"/>
        <v>70001000</v>
      </c>
      <c r="X42" s="335">
        <f t="shared" si="6"/>
        <v>0</v>
      </c>
      <c r="Y42" s="335">
        <f t="shared" si="6"/>
        <v>0</v>
      </c>
    </row>
    <row r="43" spans="1:25" ht="15.75" thickTop="1" x14ac:dyDescent="0.25"/>
    <row r="45" spans="1:25" ht="15.75" x14ac:dyDescent="0.25">
      <c r="B45" s="25" t="s">
        <v>173</v>
      </c>
      <c r="C45" s="30"/>
      <c r="D45" s="33"/>
      <c r="R45" s="192" t="s">
        <v>155</v>
      </c>
    </row>
    <row r="46" spans="1:25" x14ac:dyDescent="0.25">
      <c r="B46" s="25" t="s">
        <v>121</v>
      </c>
      <c r="C46" s="48"/>
      <c r="D46" s="48"/>
      <c r="Q46" s="256" t="s">
        <v>188</v>
      </c>
      <c r="R46" s="31" t="s">
        <v>156</v>
      </c>
    </row>
    <row r="48" spans="1:25" x14ac:dyDescent="0.25">
      <c r="B48" s="257" t="s">
        <v>334</v>
      </c>
    </row>
  </sheetData>
  <mergeCells count="28">
    <mergeCell ref="A30:B31"/>
    <mergeCell ref="D30:F30"/>
    <mergeCell ref="G30:I30"/>
    <mergeCell ref="K30:M30"/>
    <mergeCell ref="N30:O30"/>
    <mergeCell ref="S20:T20"/>
    <mergeCell ref="Y20:Y21"/>
    <mergeCell ref="U20:V20"/>
    <mergeCell ref="S30:T30"/>
    <mergeCell ref="U30:V30"/>
    <mergeCell ref="Y30:Y31"/>
    <mergeCell ref="W30:X30"/>
    <mergeCell ref="A20:B21"/>
    <mergeCell ref="D20:F20"/>
    <mergeCell ref="A1:Y1"/>
    <mergeCell ref="G5:I5"/>
    <mergeCell ref="K5:M5"/>
    <mergeCell ref="N5:O5"/>
    <mergeCell ref="S5:T5"/>
    <mergeCell ref="Y5:Y6"/>
    <mergeCell ref="A5:B6"/>
    <mergeCell ref="D5:F5"/>
    <mergeCell ref="U5:V5"/>
    <mergeCell ref="W5:X5"/>
    <mergeCell ref="W20:X20"/>
    <mergeCell ref="G20:I20"/>
    <mergeCell ref="K20:M20"/>
    <mergeCell ref="N20:O20"/>
  </mergeCells>
  <pageMargins left="0.56000000000000005" right="0.16" top="0.5" bottom="0.57999999999999996" header="0.17" footer="0.17"/>
  <pageSetup paperSize="9" scale="86" orientation="landscape" r:id="rId1"/>
  <rowBreaks count="1" manualBreakCount="1">
    <brk id="27" max="2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view="pageBreakPreview" zoomScale="60" zoomScaleNormal="110" workbookViewId="0">
      <selection activeCell="B26" sqref="B26"/>
    </sheetView>
  </sheetViews>
  <sheetFormatPr defaultRowHeight="15" x14ac:dyDescent="0.25"/>
  <cols>
    <col min="1" max="1" width="7.7109375" customWidth="1"/>
    <col min="2" max="2" width="26.5703125" customWidth="1"/>
    <col min="3" max="15" width="0" hidden="1" customWidth="1"/>
    <col min="16" max="16" width="13.28515625" hidden="1" customWidth="1"/>
    <col min="17" max="17" width="15.28515625" customWidth="1"/>
    <col min="18" max="18" width="13.85546875" hidden="1" customWidth="1"/>
    <col min="19" max="20" width="15" style="179" customWidth="1"/>
    <col min="21" max="21" width="13.5703125" style="179" customWidth="1"/>
    <col min="22" max="22" width="13.7109375" style="179" customWidth="1"/>
    <col min="23" max="23" width="15.42578125" style="179" customWidth="1"/>
    <col min="24" max="25" width="15.140625" style="179" customWidth="1"/>
  </cols>
  <sheetData>
    <row r="1" spans="1:25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8" x14ac:dyDescent="0.25">
      <c r="A2" s="46" t="s">
        <v>71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</row>
    <row r="3" spans="1:25" x14ac:dyDescent="0.25">
      <c r="A3" s="22" t="s">
        <v>70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4"/>
      <c r="T3" s="24"/>
      <c r="U3" s="24"/>
      <c r="V3" s="24"/>
      <c r="W3" s="24"/>
      <c r="X3" s="24"/>
      <c r="Y3" s="24"/>
    </row>
    <row r="4" spans="1:25" ht="15.75" x14ac:dyDescent="0.25">
      <c r="A4" s="22" t="s">
        <v>13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</row>
    <row r="5" spans="1:25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48">
        <v>2019</v>
      </c>
      <c r="Q5" s="387">
        <v>2021</v>
      </c>
      <c r="R5" s="387"/>
      <c r="S5" s="422">
        <v>2022</v>
      </c>
      <c r="T5" s="423"/>
      <c r="U5" s="415">
        <v>2023</v>
      </c>
      <c r="V5" s="415"/>
      <c r="W5" s="415">
        <v>2024</v>
      </c>
      <c r="X5" s="415"/>
      <c r="Y5" s="402" t="s">
        <v>316</v>
      </c>
    </row>
    <row r="6" spans="1:25" ht="48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42" t="s">
        <v>7</v>
      </c>
      <c r="Q6" s="199" t="s">
        <v>8</v>
      </c>
      <c r="R6" s="40" t="s">
        <v>6</v>
      </c>
      <c r="S6" s="41" t="s">
        <v>7</v>
      </c>
      <c r="T6" s="251" t="s">
        <v>8</v>
      </c>
      <c r="U6" s="41" t="s">
        <v>7</v>
      </c>
      <c r="V6" s="384" t="s">
        <v>8</v>
      </c>
      <c r="W6" s="41" t="s">
        <v>7</v>
      </c>
      <c r="X6" s="384" t="s">
        <v>318</v>
      </c>
      <c r="Y6" s="403"/>
    </row>
    <row r="7" spans="1:25" ht="18" customHeight="1" x14ac:dyDescent="0.25">
      <c r="A7" s="289">
        <v>2001</v>
      </c>
      <c r="B7" s="13" t="s">
        <v>27</v>
      </c>
      <c r="C7" s="43"/>
      <c r="D7" s="291"/>
      <c r="E7" s="291"/>
      <c r="F7" s="290"/>
      <c r="G7" s="290"/>
      <c r="H7" s="291"/>
      <c r="I7" s="290"/>
      <c r="J7" s="291"/>
      <c r="K7" s="291"/>
      <c r="L7" s="290"/>
      <c r="M7" s="290"/>
      <c r="N7" s="290"/>
      <c r="O7" s="291"/>
      <c r="P7" s="291"/>
      <c r="Q7" s="290"/>
      <c r="R7" s="290"/>
      <c r="S7" s="41"/>
      <c r="T7" s="287"/>
      <c r="U7" s="41"/>
      <c r="V7" s="287"/>
      <c r="W7" s="288"/>
      <c r="X7" s="276"/>
      <c r="Y7" s="288"/>
    </row>
    <row r="8" spans="1:25" x14ac:dyDescent="0.25">
      <c r="A8" s="164">
        <v>2002</v>
      </c>
      <c r="B8" s="16" t="s">
        <v>3</v>
      </c>
      <c r="C8" s="116"/>
      <c r="D8" s="42"/>
      <c r="E8" s="42"/>
      <c r="F8" s="40"/>
      <c r="G8" s="40"/>
      <c r="H8" s="42"/>
      <c r="I8" s="40"/>
      <c r="J8" s="42"/>
      <c r="K8" s="42"/>
      <c r="L8" s="40"/>
      <c r="M8" s="40"/>
      <c r="N8" s="40"/>
      <c r="O8" s="42"/>
      <c r="P8" s="157"/>
      <c r="Q8" s="186"/>
      <c r="R8" s="117">
        <v>2050000</v>
      </c>
      <c r="S8" s="117">
        <v>2000000</v>
      </c>
      <c r="T8" s="38">
        <v>911859.19999999995</v>
      </c>
      <c r="U8" s="117">
        <v>1000000</v>
      </c>
      <c r="V8" s="38">
        <v>206650</v>
      </c>
      <c r="W8" s="117">
        <v>5000000</v>
      </c>
      <c r="X8" s="38"/>
      <c r="Y8" s="117"/>
    </row>
    <row r="9" spans="1:25" x14ac:dyDescent="0.25">
      <c r="A9" s="12">
        <v>2003</v>
      </c>
      <c r="B9" s="16" t="s">
        <v>19</v>
      </c>
      <c r="C9" s="14">
        <v>11600</v>
      </c>
      <c r="D9" s="8"/>
      <c r="E9" s="8"/>
      <c r="F9" s="4"/>
      <c r="G9" s="8"/>
      <c r="H9" s="8"/>
      <c r="I9" s="4"/>
      <c r="J9" s="8">
        <v>1000000</v>
      </c>
      <c r="K9" s="8">
        <v>166450</v>
      </c>
      <c r="L9" s="8">
        <f>K9/M9*100</f>
        <v>16.645</v>
      </c>
      <c r="M9" s="8">
        <v>1000000</v>
      </c>
      <c r="N9" s="8"/>
      <c r="O9" s="8"/>
      <c r="P9" s="38"/>
      <c r="Q9" s="49">
        <v>1014100</v>
      </c>
      <c r="R9" s="38">
        <v>3500000</v>
      </c>
      <c r="S9" s="38">
        <v>1000000</v>
      </c>
      <c r="T9" s="38">
        <v>0</v>
      </c>
      <c r="U9" s="117">
        <v>0</v>
      </c>
      <c r="V9" s="38"/>
      <c r="W9" s="38">
        <v>1000000</v>
      </c>
      <c r="X9" s="38"/>
      <c r="Y9" s="38"/>
    </row>
    <row r="10" spans="1:25" x14ac:dyDescent="0.25">
      <c r="A10" s="19">
        <v>2101</v>
      </c>
      <c r="B10" s="16" t="s">
        <v>19</v>
      </c>
      <c r="C10" s="14"/>
      <c r="D10" s="8"/>
      <c r="E10" s="8"/>
      <c r="F10" s="4"/>
      <c r="G10" s="8"/>
      <c r="H10" s="8"/>
      <c r="I10" s="4"/>
      <c r="J10" s="8"/>
      <c r="K10" s="8"/>
      <c r="L10" s="8"/>
      <c r="M10" s="8"/>
      <c r="N10" s="8"/>
      <c r="O10" s="8"/>
      <c r="P10" s="38"/>
      <c r="Q10" s="49">
        <v>3000000</v>
      </c>
      <c r="R10" s="38">
        <v>30000000</v>
      </c>
      <c r="S10" s="8"/>
      <c r="T10" s="38"/>
      <c r="U10" s="117">
        <v>0</v>
      </c>
      <c r="V10" s="38"/>
      <c r="W10" s="268">
        <v>0</v>
      </c>
      <c r="X10" s="38"/>
      <c r="Y10" s="117"/>
    </row>
    <row r="11" spans="1:25" x14ac:dyDescent="0.25">
      <c r="A11" s="12">
        <v>2102</v>
      </c>
      <c r="B11" s="16" t="s">
        <v>4</v>
      </c>
      <c r="C11" s="14">
        <v>1448900</v>
      </c>
      <c r="D11" s="8">
        <v>2700000</v>
      </c>
      <c r="E11" s="8">
        <v>2463742</v>
      </c>
      <c r="F11" s="4">
        <f>E11/D11*100</f>
        <v>91.249703703703702</v>
      </c>
      <c r="G11" s="8">
        <v>6395000</v>
      </c>
      <c r="H11" s="8">
        <v>6388322.9000000004</v>
      </c>
      <c r="I11" s="4">
        <f>H11/G11*100</f>
        <v>99.895588741204065</v>
      </c>
      <c r="J11" s="8">
        <v>1000000</v>
      </c>
      <c r="K11" s="8">
        <v>1620784</v>
      </c>
      <c r="L11" s="8">
        <f>K11/M11*100</f>
        <v>99.863462723351816</v>
      </c>
      <c r="M11" s="8">
        <v>1623000</v>
      </c>
      <c r="N11" s="8">
        <v>2669210</v>
      </c>
      <c r="O11" s="8">
        <v>2668037.5099999998</v>
      </c>
      <c r="P11" s="38"/>
      <c r="Q11" s="49">
        <v>2953698.67</v>
      </c>
      <c r="R11" s="38">
        <v>4142000</v>
      </c>
      <c r="S11" s="117">
        <v>2000000</v>
      </c>
      <c r="T11" s="38">
        <v>65850</v>
      </c>
      <c r="U11" s="117">
        <v>2000000</v>
      </c>
      <c r="V11" s="38">
        <v>1778293.12</v>
      </c>
      <c r="W11" s="206">
        <v>1000000</v>
      </c>
      <c r="X11" s="38"/>
      <c r="Y11" s="206"/>
    </row>
    <row r="12" spans="1:25" x14ac:dyDescent="0.25">
      <c r="A12" s="12">
        <v>2103</v>
      </c>
      <c r="B12" s="16" t="s">
        <v>3</v>
      </c>
      <c r="C12" s="14"/>
      <c r="D12" s="8"/>
      <c r="E12" s="8"/>
      <c r="F12" s="4"/>
      <c r="G12" s="8"/>
      <c r="H12" s="8"/>
      <c r="I12" s="4"/>
      <c r="J12" s="8"/>
      <c r="K12" s="8"/>
      <c r="L12" s="8"/>
      <c r="M12" s="8"/>
      <c r="N12" s="8"/>
      <c r="O12" s="8"/>
      <c r="P12" s="38"/>
      <c r="Q12" s="49">
        <v>28621484</v>
      </c>
      <c r="R12" s="38">
        <v>30000000</v>
      </c>
      <c r="S12" s="117">
        <v>2000000</v>
      </c>
      <c r="T12" s="38">
        <v>1551790</v>
      </c>
      <c r="U12" s="117">
        <v>0</v>
      </c>
      <c r="V12" s="38"/>
      <c r="W12" s="206">
        <v>2500000</v>
      </c>
      <c r="X12" s="38"/>
      <c r="Y12" s="206"/>
    </row>
    <row r="13" spans="1:25" x14ac:dyDescent="0.25">
      <c r="A13" s="12">
        <v>2104</v>
      </c>
      <c r="B13" s="13" t="s">
        <v>27</v>
      </c>
      <c r="C13" s="14"/>
      <c r="D13" s="8"/>
      <c r="E13" s="8"/>
      <c r="F13" s="4"/>
      <c r="G13" s="8"/>
      <c r="H13" s="8"/>
      <c r="I13" s="4"/>
      <c r="J13" s="8"/>
      <c r="K13" s="8"/>
      <c r="L13" s="8"/>
      <c r="M13" s="8"/>
      <c r="N13" s="8"/>
      <c r="O13" s="8"/>
      <c r="P13" s="38"/>
      <c r="Q13" s="49"/>
      <c r="R13" s="38">
        <v>5000000</v>
      </c>
      <c r="S13" s="8"/>
      <c r="T13" s="38"/>
      <c r="U13" s="117">
        <v>0</v>
      </c>
      <c r="V13" s="38"/>
      <c r="W13" s="140"/>
      <c r="X13" s="38"/>
      <c r="Y13" s="8"/>
    </row>
    <row r="14" spans="1:25" x14ac:dyDescent="0.25">
      <c r="A14" s="11">
        <v>2106</v>
      </c>
      <c r="B14" s="7" t="s">
        <v>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4"/>
      <c r="O14" s="4"/>
      <c r="P14" s="49"/>
      <c r="Q14" s="49">
        <v>0</v>
      </c>
      <c r="R14" s="49">
        <v>3000000</v>
      </c>
      <c r="S14" s="49">
        <v>3000000</v>
      </c>
      <c r="T14" s="38">
        <v>0</v>
      </c>
      <c r="U14" s="117">
        <v>2000000</v>
      </c>
      <c r="V14" s="38">
        <v>89222.14</v>
      </c>
      <c r="W14" s="49">
        <v>2000000</v>
      </c>
      <c r="X14" s="38"/>
      <c r="Y14" s="49"/>
    </row>
    <row r="15" spans="1:25" x14ac:dyDescent="0.25">
      <c r="A15" s="10">
        <v>2401</v>
      </c>
      <c r="B15" s="137" t="s">
        <v>15</v>
      </c>
      <c r="C15" s="9"/>
      <c r="D15" s="9"/>
      <c r="E15" s="9"/>
      <c r="F15" s="9"/>
      <c r="G15" s="7"/>
      <c r="H15" s="9"/>
      <c r="I15" s="7"/>
      <c r="J15" s="7"/>
      <c r="K15" s="7"/>
      <c r="L15" s="9"/>
      <c r="M15" s="7"/>
      <c r="N15" s="8"/>
      <c r="O15" s="8"/>
      <c r="P15" s="38"/>
      <c r="Q15" s="49"/>
      <c r="R15" s="38">
        <v>1100000</v>
      </c>
      <c r="S15" s="49">
        <v>500000</v>
      </c>
      <c r="T15" s="38">
        <v>345247.01</v>
      </c>
      <c r="U15" s="117">
        <v>500000</v>
      </c>
      <c r="V15" s="38">
        <v>441748</v>
      </c>
      <c r="W15" s="49"/>
      <c r="X15" s="38"/>
      <c r="Y15" s="49"/>
    </row>
    <row r="16" spans="1:25" x14ac:dyDescent="0.25">
      <c r="A16" s="12">
        <v>2505</v>
      </c>
      <c r="B16" s="9" t="s">
        <v>29</v>
      </c>
      <c r="C16" s="55"/>
      <c r="D16" s="53"/>
      <c r="E16" s="54"/>
      <c r="F16" s="54"/>
      <c r="G16" s="52"/>
      <c r="H16" s="53"/>
      <c r="I16" s="52"/>
      <c r="J16" s="51"/>
      <c r="K16" s="69"/>
      <c r="L16" s="8"/>
      <c r="M16" s="51"/>
      <c r="N16" s="8">
        <v>620000</v>
      </c>
      <c r="O16" s="8">
        <v>618766.25</v>
      </c>
      <c r="P16" s="38">
        <v>200000</v>
      </c>
      <c r="Q16" s="49">
        <v>906579</v>
      </c>
      <c r="R16" s="38">
        <v>1000000</v>
      </c>
      <c r="S16" s="38">
        <v>1000000</v>
      </c>
      <c r="T16" s="38">
        <v>536679</v>
      </c>
      <c r="U16" s="117">
        <v>1000000</v>
      </c>
      <c r="V16" s="38">
        <v>983465</v>
      </c>
      <c r="W16" s="38">
        <v>1000000</v>
      </c>
      <c r="X16" s="38"/>
      <c r="Y16" s="38"/>
    </row>
    <row r="17" spans="1:25" x14ac:dyDescent="0.25">
      <c r="A17" s="12">
        <v>2507</v>
      </c>
      <c r="B17" s="9" t="s">
        <v>1</v>
      </c>
      <c r="C17" s="55"/>
      <c r="D17" s="53"/>
      <c r="E17" s="54"/>
      <c r="F17" s="54"/>
      <c r="G17" s="52"/>
      <c r="H17" s="53"/>
      <c r="I17" s="52"/>
      <c r="J17" s="51"/>
      <c r="K17" s="69"/>
      <c r="L17" s="8"/>
      <c r="M17" s="51"/>
      <c r="N17" s="8">
        <v>500000</v>
      </c>
      <c r="O17" s="8">
        <v>497197.8</v>
      </c>
      <c r="P17" s="38"/>
      <c r="Q17" s="49">
        <v>116640</v>
      </c>
      <c r="R17" s="38">
        <v>2000000</v>
      </c>
      <c r="S17" s="38">
        <v>2000000</v>
      </c>
      <c r="T17" s="38">
        <v>375000</v>
      </c>
      <c r="U17" s="117">
        <v>1200000</v>
      </c>
      <c r="V17" s="38">
        <v>1178000</v>
      </c>
      <c r="W17" s="38"/>
      <c r="X17" s="38"/>
      <c r="Y17" s="38"/>
    </row>
    <row r="18" spans="1:25" hidden="1" x14ac:dyDescent="0.25">
      <c r="A18" s="67"/>
      <c r="B18" s="9" t="s">
        <v>69</v>
      </c>
      <c r="C18" s="55"/>
      <c r="D18" s="53"/>
      <c r="E18" s="54"/>
      <c r="F18" s="54"/>
      <c r="G18" s="53"/>
      <c r="H18" s="53"/>
      <c r="I18" s="53"/>
      <c r="J18" s="118"/>
      <c r="K18" s="79"/>
      <c r="L18" s="8"/>
      <c r="M18" s="118"/>
      <c r="N18" s="8"/>
      <c r="O18" s="8"/>
      <c r="P18" s="38"/>
      <c r="Q18" s="38"/>
      <c r="R18" s="38">
        <v>10000000</v>
      </c>
      <c r="S18" s="8"/>
      <c r="T18" s="8"/>
      <c r="U18" s="8"/>
      <c r="V18" s="8"/>
      <c r="W18" s="54"/>
      <c r="X18" s="8"/>
      <c r="Y18" s="8"/>
    </row>
    <row r="19" spans="1:25" ht="16.5" thickBot="1" x14ac:dyDescent="0.3">
      <c r="A19" s="6" t="s">
        <v>0</v>
      </c>
      <c r="B19" s="6"/>
      <c r="C19" s="3">
        <f>SUM(C9:C11)</f>
        <v>1460500</v>
      </c>
      <c r="D19" s="3">
        <f>SUM(D9:D11)</f>
        <v>2700000</v>
      </c>
      <c r="E19" s="3">
        <f>SUM(E9:E11)</f>
        <v>2463742</v>
      </c>
      <c r="F19" s="3">
        <f>E19/D19*100</f>
        <v>91.249703703703702</v>
      </c>
      <c r="G19" s="3">
        <f>SUM(G9:G11)</f>
        <v>6395000</v>
      </c>
      <c r="H19" s="3">
        <f>SUM(H9:H11)</f>
        <v>6388322.9000000004</v>
      </c>
      <c r="I19" s="3">
        <f>H19/G19*100</f>
        <v>99.895588741204065</v>
      </c>
      <c r="J19" s="3">
        <f>SUM(J9:J11)</f>
        <v>2000000</v>
      </c>
      <c r="K19" s="3">
        <f>SUM(K9:K11)</f>
        <v>1787234</v>
      </c>
      <c r="L19" s="8">
        <f>K19/M19*100</f>
        <v>68.137018680899729</v>
      </c>
      <c r="M19" s="3">
        <f>SUM(M9:M11)</f>
        <v>2623000</v>
      </c>
      <c r="N19" s="3">
        <f>SUM(N11:N17)</f>
        <v>3789210</v>
      </c>
      <c r="O19" s="3">
        <f>SUM(O11:O17)</f>
        <v>3784001.5599999996</v>
      </c>
      <c r="P19" s="3">
        <f>SUM(P8:P18)</f>
        <v>200000</v>
      </c>
      <c r="Q19" s="3">
        <f t="shared" ref="Q19:Y19" si="0">SUM(Q7:Q18)</f>
        <v>36612501.670000002</v>
      </c>
      <c r="R19" s="3">
        <f t="shared" si="0"/>
        <v>91792000</v>
      </c>
      <c r="S19" s="3">
        <f t="shared" si="0"/>
        <v>13500000</v>
      </c>
      <c r="T19" s="3">
        <f t="shared" si="0"/>
        <v>3786425.21</v>
      </c>
      <c r="U19" s="3">
        <f t="shared" si="0"/>
        <v>7700000</v>
      </c>
      <c r="V19" s="3">
        <f t="shared" si="0"/>
        <v>4677378.26</v>
      </c>
      <c r="W19" s="3">
        <f t="shared" si="0"/>
        <v>12500000</v>
      </c>
      <c r="X19" s="3">
        <f t="shared" si="0"/>
        <v>0</v>
      </c>
      <c r="Y19" s="3">
        <f t="shared" si="0"/>
        <v>0</v>
      </c>
    </row>
    <row r="20" spans="1:25" ht="16.5" thickTop="1" x14ac:dyDescent="0.25">
      <c r="A20" s="37"/>
      <c r="B20" s="37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02"/>
      <c r="S21" s="2"/>
      <c r="T21" s="2"/>
      <c r="U21" s="2"/>
      <c r="V21" s="2"/>
      <c r="W21" s="2"/>
      <c r="X21" s="2"/>
      <c r="Y21" s="2"/>
    </row>
    <row r="22" spans="1:25" x14ac:dyDescent="0.25">
      <c r="A22" s="1"/>
      <c r="B22" s="25" t="s">
        <v>173</v>
      </c>
      <c r="C22" s="25" t="s">
        <v>173</v>
      </c>
      <c r="D22" s="25" t="s">
        <v>173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2"/>
      <c r="U22" s="2"/>
      <c r="V22" s="2"/>
      <c r="W22" s="2"/>
      <c r="X22" s="2"/>
      <c r="Y22" s="2"/>
    </row>
    <row r="23" spans="1:25" ht="26.25" customHeight="1" x14ac:dyDescent="0.25">
      <c r="A23" s="1"/>
      <c r="B23" s="25" t="s">
        <v>121</v>
      </c>
      <c r="C23" s="25" t="s">
        <v>121</v>
      </c>
      <c r="D23" s="25" t="s">
        <v>121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56" t="s">
        <v>188</v>
      </c>
      <c r="R23" s="1"/>
      <c r="S23" s="2"/>
      <c r="T23" s="2"/>
      <c r="U23" s="2"/>
      <c r="V23" s="2"/>
      <c r="W23" s="2"/>
      <c r="X23" s="2"/>
      <c r="Y23" s="2"/>
    </row>
    <row r="24" spans="1:25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92" t="s">
        <v>154</v>
      </c>
    </row>
    <row r="25" spans="1:25" x14ac:dyDescent="0.25">
      <c r="R25" s="31" t="s">
        <v>156</v>
      </c>
    </row>
    <row r="26" spans="1:25" x14ac:dyDescent="0.25">
      <c r="B26" s="257" t="s">
        <v>334</v>
      </c>
    </row>
  </sheetData>
  <mergeCells count="10">
    <mergeCell ref="A1:Y1"/>
    <mergeCell ref="A5:B6"/>
    <mergeCell ref="D5:F5"/>
    <mergeCell ref="G5:I5"/>
    <mergeCell ref="K5:M5"/>
    <mergeCell ref="N5:O5"/>
    <mergeCell ref="S5:T5"/>
    <mergeCell ref="Y5:Y6"/>
    <mergeCell ref="U5:V5"/>
    <mergeCell ref="W5:X5"/>
  </mergeCells>
  <pageMargins left="0.65" right="0.17" top="0.75" bottom="0.75" header="0.3" footer="0.3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Y19"/>
  <sheetViews>
    <sheetView view="pageBreakPreview" zoomScale="60" zoomScaleNormal="110" workbookViewId="0">
      <selection activeCell="AE23" sqref="AE23"/>
    </sheetView>
  </sheetViews>
  <sheetFormatPr defaultRowHeight="15" x14ac:dyDescent="0.25"/>
  <cols>
    <col min="1" max="1" width="8.28515625" customWidth="1"/>
    <col min="2" max="2" width="25" customWidth="1"/>
    <col min="3" max="15" width="0" hidden="1" customWidth="1"/>
    <col min="16" max="16" width="14.28515625" hidden="1" customWidth="1"/>
    <col min="17" max="17" width="13.85546875" customWidth="1"/>
    <col min="18" max="18" width="12.85546875" hidden="1" customWidth="1"/>
    <col min="19" max="19" width="14.5703125" customWidth="1"/>
    <col min="20" max="20" width="13.140625" customWidth="1"/>
    <col min="21" max="21" width="14" customWidth="1"/>
    <col min="22" max="23" width="14.28515625" customWidth="1"/>
    <col min="24" max="24" width="12.7109375" customWidth="1"/>
    <col min="25" max="25" width="14.5703125" customWidth="1"/>
  </cols>
  <sheetData>
    <row r="1" spans="1:25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8" x14ac:dyDescent="0.25">
      <c r="A2" s="46" t="s">
        <v>68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2" t="s">
        <v>67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22" t="s">
        <v>13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47">
        <v>2019</v>
      </c>
      <c r="Q5" s="382">
        <v>2021</v>
      </c>
      <c r="S5" s="422">
        <v>2022</v>
      </c>
      <c r="T5" s="423"/>
      <c r="U5" s="422">
        <v>2023</v>
      </c>
      <c r="V5" s="423"/>
      <c r="W5" s="415">
        <v>2024</v>
      </c>
      <c r="X5" s="415"/>
      <c r="Y5" s="402" t="s">
        <v>316</v>
      </c>
    </row>
    <row r="6" spans="1:25" ht="48.75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42" t="s">
        <v>7</v>
      </c>
      <c r="Q6" s="199" t="s">
        <v>8</v>
      </c>
      <c r="R6" s="40" t="s">
        <v>6</v>
      </c>
      <c r="S6" s="41" t="s">
        <v>7</v>
      </c>
      <c r="T6" s="251" t="s">
        <v>8</v>
      </c>
      <c r="U6" s="201" t="s">
        <v>7</v>
      </c>
      <c r="V6" s="384" t="s">
        <v>8</v>
      </c>
      <c r="W6" s="201" t="s">
        <v>7</v>
      </c>
      <c r="X6" s="384" t="s">
        <v>318</v>
      </c>
      <c r="Y6" s="403"/>
    </row>
    <row r="7" spans="1:25" x14ac:dyDescent="0.25">
      <c r="A7" s="19">
        <v>2001</v>
      </c>
      <c r="B7" s="16" t="s">
        <v>5</v>
      </c>
      <c r="C7" s="1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9">
        <v>200000</v>
      </c>
      <c r="Q7" s="49">
        <v>1083221.98</v>
      </c>
      <c r="R7" s="49">
        <v>1500000</v>
      </c>
      <c r="S7" s="49">
        <v>1000000</v>
      </c>
      <c r="T7" s="49">
        <v>0</v>
      </c>
      <c r="U7" s="49">
        <v>1000000</v>
      </c>
      <c r="V7" s="49">
        <v>0</v>
      </c>
      <c r="W7" s="49">
        <v>1000000</v>
      </c>
      <c r="X7" s="49"/>
      <c r="Y7" s="49"/>
    </row>
    <row r="8" spans="1:25" x14ac:dyDescent="0.25">
      <c r="A8" s="19">
        <v>2003</v>
      </c>
      <c r="B8" s="16" t="s">
        <v>19</v>
      </c>
      <c r="C8" s="17"/>
      <c r="D8" s="4">
        <v>130000</v>
      </c>
      <c r="E8" s="4">
        <v>114515</v>
      </c>
      <c r="F8" s="4">
        <f>E8/D8*100</f>
        <v>88.088461538461544</v>
      </c>
      <c r="G8" s="4">
        <v>130000</v>
      </c>
      <c r="H8" s="4">
        <v>0</v>
      </c>
      <c r="I8" s="4">
        <f>H8/G8*100</f>
        <v>0</v>
      </c>
      <c r="J8" s="4">
        <v>500000</v>
      </c>
      <c r="K8" s="4">
        <v>144000</v>
      </c>
      <c r="L8" s="4">
        <f>K8/M8*100</f>
        <v>72</v>
      </c>
      <c r="M8" s="4">
        <v>200000</v>
      </c>
      <c r="N8" s="4"/>
      <c r="O8" s="4"/>
      <c r="P8" s="49"/>
      <c r="Q8" s="49">
        <v>0</v>
      </c>
      <c r="R8" s="49">
        <v>1500000</v>
      </c>
      <c r="S8" s="49">
        <v>1000000</v>
      </c>
      <c r="T8" s="49">
        <v>0</v>
      </c>
      <c r="U8" s="49">
        <v>1000000</v>
      </c>
      <c r="V8" s="49">
        <v>0</v>
      </c>
      <c r="W8" s="49">
        <v>2000000</v>
      </c>
      <c r="X8" s="49"/>
      <c r="Y8" s="49"/>
    </row>
    <row r="9" spans="1:25" x14ac:dyDescent="0.25">
      <c r="A9" s="12">
        <v>2102</v>
      </c>
      <c r="B9" s="16" t="s">
        <v>4</v>
      </c>
      <c r="C9" s="14">
        <v>238640</v>
      </c>
      <c r="D9" s="8">
        <v>220000</v>
      </c>
      <c r="E9" s="8">
        <v>213376</v>
      </c>
      <c r="F9" s="4">
        <f>E9/D9*100</f>
        <v>96.989090909090919</v>
      </c>
      <c r="G9" s="8">
        <v>530000</v>
      </c>
      <c r="H9" s="8">
        <v>506190.75</v>
      </c>
      <c r="I9" s="4">
        <f>H9/G9*100</f>
        <v>95.507688679245291</v>
      </c>
      <c r="J9" s="4"/>
      <c r="K9" s="76"/>
      <c r="L9" s="4"/>
      <c r="M9" s="4"/>
      <c r="N9" s="4">
        <v>1000000</v>
      </c>
      <c r="O9" s="8">
        <v>997939</v>
      </c>
      <c r="P9" s="38">
        <v>0</v>
      </c>
      <c r="Q9" s="38">
        <v>4974138.32</v>
      </c>
      <c r="R9" s="38">
        <v>3000000</v>
      </c>
      <c r="S9" s="38">
        <v>3000000</v>
      </c>
      <c r="T9" s="38">
        <v>0</v>
      </c>
      <c r="U9" s="49">
        <v>1000000</v>
      </c>
      <c r="V9" s="38">
        <v>238800</v>
      </c>
      <c r="W9" s="38">
        <v>3000000</v>
      </c>
      <c r="X9" s="38"/>
      <c r="Y9" s="38"/>
    </row>
    <row r="10" spans="1:25" x14ac:dyDescent="0.25">
      <c r="A10" s="11">
        <v>2106</v>
      </c>
      <c r="B10" s="7" t="s">
        <v>2</v>
      </c>
      <c r="C10" s="7"/>
      <c r="D10" s="7"/>
      <c r="E10" s="7"/>
      <c r="F10" s="7"/>
      <c r="G10" s="7"/>
      <c r="H10" s="7"/>
      <c r="I10" s="7"/>
      <c r="J10" s="7"/>
      <c r="K10" s="4">
        <v>980500</v>
      </c>
      <c r="L10" s="4">
        <f>K10/M10*100</f>
        <v>98.05</v>
      </c>
      <c r="M10" s="4">
        <v>1000000</v>
      </c>
      <c r="N10" s="7"/>
      <c r="O10" s="7"/>
      <c r="P10" s="7"/>
      <c r="Q10" s="38">
        <v>0</v>
      </c>
      <c r="R10" s="38">
        <v>0</v>
      </c>
      <c r="S10" s="8"/>
      <c r="T10" s="8"/>
      <c r="U10" s="8"/>
      <c r="V10" s="8"/>
      <c r="W10" s="49">
        <v>1000000</v>
      </c>
      <c r="X10" s="8"/>
      <c r="Y10" s="8"/>
    </row>
    <row r="11" spans="1:25" ht="16.5" thickBot="1" x14ac:dyDescent="0.3">
      <c r="A11" s="6" t="s">
        <v>0</v>
      </c>
      <c r="B11" s="6"/>
      <c r="C11" s="3">
        <f t="shared" ref="C11:J11" si="0">SUM(C7:C9)</f>
        <v>238640</v>
      </c>
      <c r="D11" s="3">
        <f t="shared" si="0"/>
        <v>350000</v>
      </c>
      <c r="E11" s="3">
        <f t="shared" si="0"/>
        <v>327891</v>
      </c>
      <c r="F11" s="3">
        <f t="shared" si="0"/>
        <v>185.07755244755248</v>
      </c>
      <c r="G11" s="3">
        <f t="shared" si="0"/>
        <v>660000</v>
      </c>
      <c r="H11" s="3">
        <f t="shared" si="0"/>
        <v>506190.75</v>
      </c>
      <c r="I11" s="3">
        <f t="shared" si="0"/>
        <v>95.507688679245291</v>
      </c>
      <c r="J11" s="3">
        <f t="shared" si="0"/>
        <v>500000</v>
      </c>
      <c r="K11" s="3">
        <f>SUM(K7,K8,K9,K10)</f>
        <v>1124500</v>
      </c>
      <c r="L11" s="4">
        <f>K11/M11*100</f>
        <v>93.708333333333343</v>
      </c>
      <c r="M11" s="3">
        <f>SUM(M8:M10)</f>
        <v>1200000</v>
      </c>
      <c r="N11" s="3">
        <f>SUM(N7:N9)</f>
        <v>1000000</v>
      </c>
      <c r="O11" s="3">
        <f>SUM(O7:O9)</f>
        <v>997939</v>
      </c>
      <c r="P11" s="3">
        <f>SUM(P7:P10)</f>
        <v>200000</v>
      </c>
      <c r="Q11" s="3">
        <f t="shared" ref="Q11" si="1">SUM(Q7:Q10)</f>
        <v>6057360.3000000007</v>
      </c>
      <c r="R11" s="3">
        <f>SUM(R7:R10)</f>
        <v>6000000</v>
      </c>
      <c r="S11" s="3">
        <f>SUM(S7:S10)</f>
        <v>5000000</v>
      </c>
      <c r="T11" s="3">
        <f>SUM(T7:T10)</f>
        <v>0</v>
      </c>
      <c r="U11" s="3">
        <f t="shared" ref="U11:V11" si="2">SUM(U7:U10)</f>
        <v>3000000</v>
      </c>
      <c r="V11" s="3">
        <f t="shared" si="2"/>
        <v>238800</v>
      </c>
      <c r="W11" s="3">
        <f>SUM(W7:W10)</f>
        <v>7000000</v>
      </c>
      <c r="X11" s="3">
        <f t="shared" ref="X11:Y11" si="3">SUM(X7:X10)</f>
        <v>0</v>
      </c>
      <c r="Y11" s="3">
        <f t="shared" si="3"/>
        <v>0</v>
      </c>
    </row>
    <row r="12" spans="1:25" ht="16.5" thickTop="1" x14ac:dyDescent="0.25">
      <c r="A12" s="37"/>
      <c r="B12" s="37"/>
      <c r="C12" s="35"/>
      <c r="D12" s="35"/>
      <c r="E12" s="35"/>
      <c r="F12" s="35"/>
      <c r="G12" s="35"/>
      <c r="H12" s="35"/>
      <c r="I12" s="35"/>
      <c r="J12" s="35"/>
      <c r="K12" s="35"/>
      <c r="L12" s="3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02"/>
      <c r="S13" s="102"/>
      <c r="T13" s="102"/>
      <c r="U13" s="102"/>
      <c r="V13" s="102"/>
      <c r="W13" s="102"/>
      <c r="X13" s="102"/>
      <c r="Y13" s="102"/>
    </row>
    <row r="14" spans="1:25" ht="15.75" x14ac:dyDescent="0.25">
      <c r="A14" s="34"/>
      <c r="B14" s="419"/>
      <c r="C14" s="419"/>
      <c r="D14" s="419"/>
      <c r="E14" s="28"/>
      <c r="F14" s="28"/>
      <c r="G14" s="28"/>
      <c r="H14" s="28"/>
      <c r="I14" s="28"/>
      <c r="J14" s="28"/>
      <c r="K14" s="31"/>
      <c r="L14" s="31"/>
      <c r="M14" s="28"/>
      <c r="N14" s="31"/>
      <c r="O14" s="31"/>
      <c r="P14" s="31"/>
      <c r="Q14" s="31"/>
      <c r="R14" s="192" t="s">
        <v>154</v>
      </c>
    </row>
    <row r="15" spans="1:25" ht="15.75" x14ac:dyDescent="0.25">
      <c r="A15" s="23"/>
      <c r="B15" s="25" t="s">
        <v>185</v>
      </c>
      <c r="C15" s="30"/>
      <c r="D15" s="33"/>
      <c r="E15" s="28"/>
      <c r="F15" s="28"/>
      <c r="G15" s="28"/>
      <c r="H15" s="28"/>
      <c r="I15" s="32"/>
      <c r="J15" s="32"/>
      <c r="K15" s="31"/>
      <c r="L15" s="31"/>
      <c r="M15" s="32"/>
      <c r="N15" s="31"/>
      <c r="O15" s="31"/>
      <c r="P15" s="31"/>
      <c r="Q15" s="31"/>
      <c r="R15" s="192" t="s">
        <v>155</v>
      </c>
    </row>
    <row r="16" spans="1:25" ht="28.5" customHeight="1" x14ac:dyDescent="0.25">
      <c r="A16" s="23"/>
      <c r="B16" s="25" t="s">
        <v>184</v>
      </c>
      <c r="C16" s="30"/>
      <c r="D16" s="33"/>
      <c r="E16" s="28"/>
      <c r="F16" s="28"/>
      <c r="G16" s="28"/>
      <c r="H16" s="28"/>
      <c r="I16" s="32"/>
      <c r="J16" s="32"/>
      <c r="K16" s="31"/>
      <c r="L16" s="31"/>
      <c r="M16" s="32"/>
      <c r="N16" s="31"/>
      <c r="O16" s="31"/>
      <c r="P16" s="31"/>
      <c r="Q16" s="256" t="s">
        <v>188</v>
      </c>
      <c r="R16" s="31" t="s">
        <v>156</v>
      </c>
    </row>
    <row r="17" spans="1:25" ht="15.75" x14ac:dyDescent="0.25">
      <c r="A17" s="23"/>
      <c r="B17" s="22"/>
      <c r="C17" s="30"/>
      <c r="D17" s="33"/>
      <c r="E17" s="28"/>
      <c r="F17" s="28"/>
      <c r="G17" s="28"/>
      <c r="H17" s="28"/>
      <c r="I17" s="32"/>
      <c r="J17" s="32"/>
      <c r="K17" s="31"/>
      <c r="L17" s="31"/>
      <c r="M17" s="32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9" spans="1:25" x14ac:dyDescent="0.25">
      <c r="B19" s="257" t="s">
        <v>334</v>
      </c>
    </row>
  </sheetData>
  <mergeCells count="11">
    <mergeCell ref="A1:Y1"/>
    <mergeCell ref="B14:D14"/>
    <mergeCell ref="A5:B6"/>
    <mergeCell ref="D5:F5"/>
    <mergeCell ref="G5:I5"/>
    <mergeCell ref="K5:M5"/>
    <mergeCell ref="N5:O5"/>
    <mergeCell ref="S5:T5"/>
    <mergeCell ref="Y5:Y6"/>
    <mergeCell ref="U5:V5"/>
    <mergeCell ref="W5:X5"/>
  </mergeCells>
  <pageMargins left="0.66" right="0.18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zoomScale="60" zoomScaleNormal="100" workbookViewId="0">
      <selection activeCell="S30" sqref="S30"/>
    </sheetView>
  </sheetViews>
  <sheetFormatPr defaultRowHeight="15" x14ac:dyDescent="0.25"/>
  <cols>
    <col min="1" max="1" width="7.140625" customWidth="1"/>
    <col min="2" max="2" width="30.140625" customWidth="1"/>
    <col min="3" max="3" width="15.5703125" customWidth="1"/>
    <col min="4" max="4" width="13.85546875" hidden="1" customWidth="1"/>
    <col min="5" max="5" width="14.5703125" customWidth="1"/>
    <col min="6" max="6" width="14.85546875" bestFit="1" customWidth="1"/>
    <col min="7" max="7" width="15" customWidth="1"/>
    <col min="8" max="8" width="18.85546875" customWidth="1"/>
    <col min="9" max="9" width="15.85546875" customWidth="1"/>
    <col min="10" max="10" width="14.7109375" customWidth="1"/>
    <col min="11" max="11" width="18" customWidth="1"/>
    <col min="12" max="12" width="11.7109375" customWidth="1"/>
    <col min="13" max="13" width="9.28515625" bestFit="1" customWidth="1"/>
    <col min="14" max="14" width="14.28515625" style="111" bestFit="1" customWidth="1"/>
  </cols>
  <sheetData>
    <row r="1" spans="1:12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2" ht="18" x14ac:dyDescent="0.25">
      <c r="A2" s="46" t="s">
        <v>120</v>
      </c>
      <c r="B2" s="46"/>
      <c r="C2" s="108"/>
      <c r="D2" s="108"/>
      <c r="E2" s="46"/>
      <c r="F2" s="46"/>
      <c r="G2" s="46"/>
      <c r="H2" s="46"/>
      <c r="I2" s="46"/>
      <c r="J2" s="46"/>
      <c r="K2" s="46"/>
    </row>
    <row r="3" spans="1:12" x14ac:dyDescent="0.25">
      <c r="A3" s="22" t="s">
        <v>117</v>
      </c>
      <c r="B3" s="23"/>
      <c r="C3" s="23"/>
      <c r="D3" s="23"/>
      <c r="E3" s="106"/>
      <c r="F3" s="106"/>
      <c r="G3" s="106"/>
      <c r="H3" s="106"/>
      <c r="I3" s="106"/>
      <c r="J3" s="106"/>
      <c r="K3" s="106"/>
    </row>
    <row r="4" spans="1:12" ht="18" x14ac:dyDescent="0.25">
      <c r="A4" s="22" t="s">
        <v>119</v>
      </c>
      <c r="B4" s="64"/>
      <c r="C4" s="86"/>
      <c r="D4" s="86"/>
      <c r="E4" s="86"/>
      <c r="F4" s="86"/>
      <c r="G4" s="86"/>
      <c r="H4" s="86"/>
      <c r="I4" s="86"/>
      <c r="J4" s="86"/>
      <c r="K4" s="86"/>
    </row>
    <row r="5" spans="1:12" ht="15" customHeight="1" x14ac:dyDescent="0.25">
      <c r="A5" s="397" t="s">
        <v>12</v>
      </c>
      <c r="B5" s="398"/>
      <c r="C5" s="381">
        <v>2021</v>
      </c>
      <c r="D5" s="105">
        <v>2022</v>
      </c>
      <c r="E5" s="401">
        <v>2022</v>
      </c>
      <c r="F5" s="401"/>
      <c r="G5" s="404">
        <v>2023</v>
      </c>
      <c r="H5" s="405"/>
      <c r="I5" s="406">
        <v>2024</v>
      </c>
      <c r="J5" s="407"/>
      <c r="K5" s="402" t="s">
        <v>316</v>
      </c>
    </row>
    <row r="6" spans="1:12" ht="43.5" customHeight="1" x14ac:dyDescent="0.25">
      <c r="A6" s="399"/>
      <c r="B6" s="400"/>
      <c r="C6" s="197" t="s">
        <v>9</v>
      </c>
      <c r="E6" s="201" t="s">
        <v>7</v>
      </c>
      <c r="F6" s="244" t="s">
        <v>9</v>
      </c>
      <c r="G6" s="201" t="s">
        <v>7</v>
      </c>
      <c r="H6" s="380" t="s">
        <v>9</v>
      </c>
      <c r="I6" s="41" t="s">
        <v>7</v>
      </c>
      <c r="J6" s="380" t="s">
        <v>318</v>
      </c>
      <c r="K6" s="403"/>
      <c r="L6" s="202"/>
    </row>
    <row r="7" spans="1:12" x14ac:dyDescent="0.25">
      <c r="A7" s="85">
        <v>2001</v>
      </c>
      <c r="B7" s="16" t="s">
        <v>5</v>
      </c>
      <c r="C7" s="187">
        <v>6480740.71</v>
      </c>
      <c r="D7" s="49">
        <v>10000000</v>
      </c>
      <c r="E7" s="140"/>
      <c r="F7" s="140"/>
      <c r="G7" s="72">
        <v>10000000</v>
      </c>
      <c r="H7" s="49">
        <v>730172.66</v>
      </c>
      <c r="I7" s="49">
        <v>10000000</v>
      </c>
      <c r="J7" s="49"/>
      <c r="K7" s="49"/>
    </row>
    <row r="8" spans="1:12" x14ac:dyDescent="0.25">
      <c r="A8" s="19">
        <v>2002</v>
      </c>
      <c r="B8" s="16" t="s">
        <v>20</v>
      </c>
      <c r="C8" s="187">
        <v>126050.96</v>
      </c>
      <c r="D8" s="49">
        <v>500000</v>
      </c>
      <c r="E8" s="49">
        <v>500000</v>
      </c>
      <c r="F8" s="49">
        <v>491480</v>
      </c>
      <c r="G8" s="72">
        <v>1000000</v>
      </c>
      <c r="H8" s="49">
        <v>265000</v>
      </c>
      <c r="I8" s="49">
        <v>1000000</v>
      </c>
      <c r="J8" s="49"/>
      <c r="K8" s="49"/>
    </row>
    <row r="9" spans="1:12" x14ac:dyDescent="0.25">
      <c r="A9" s="12">
        <v>2003</v>
      </c>
      <c r="B9" s="16" t="s">
        <v>118</v>
      </c>
      <c r="C9" s="187">
        <v>2337001.87</v>
      </c>
      <c r="D9" s="49"/>
      <c r="E9" s="49">
        <v>2000000</v>
      </c>
      <c r="F9" s="49">
        <v>1507230</v>
      </c>
      <c r="G9" s="72">
        <v>1000000</v>
      </c>
      <c r="H9" s="49">
        <v>363155</v>
      </c>
      <c r="I9" s="49">
        <v>1000000</v>
      </c>
      <c r="J9" s="49"/>
      <c r="K9" s="49"/>
    </row>
    <row r="10" spans="1:12" x14ac:dyDescent="0.25">
      <c r="A10" s="12">
        <v>2005</v>
      </c>
      <c r="B10" s="16" t="s">
        <v>163</v>
      </c>
      <c r="C10" s="187">
        <v>19970113.949999999</v>
      </c>
      <c r="D10" s="49">
        <v>30000000</v>
      </c>
      <c r="E10" s="49">
        <v>15000000</v>
      </c>
      <c r="F10" s="49">
        <v>10082983.689999999</v>
      </c>
      <c r="G10" s="72">
        <v>40000000</v>
      </c>
      <c r="H10" s="49">
        <v>36211115.490000002</v>
      </c>
      <c r="I10" s="49">
        <v>150000000</v>
      </c>
      <c r="J10" s="49"/>
      <c r="K10" s="49"/>
    </row>
    <row r="11" spans="1:12" x14ac:dyDescent="0.25">
      <c r="A11" s="12" t="s">
        <v>166</v>
      </c>
      <c r="B11" s="16" t="s">
        <v>313</v>
      </c>
      <c r="C11" s="187"/>
      <c r="D11" s="49"/>
      <c r="E11" s="49"/>
      <c r="F11" s="49"/>
      <c r="G11" s="72"/>
      <c r="H11" s="49"/>
      <c r="I11" s="49">
        <v>100000000</v>
      </c>
      <c r="J11" s="49"/>
      <c r="K11" s="49"/>
    </row>
    <row r="12" spans="1:12" x14ac:dyDescent="0.25">
      <c r="A12" s="12">
        <v>2101</v>
      </c>
      <c r="B12" s="16" t="s">
        <v>118</v>
      </c>
      <c r="C12" s="188"/>
      <c r="D12" s="49">
        <v>0</v>
      </c>
      <c r="E12" s="72"/>
      <c r="F12" s="72"/>
      <c r="G12" s="72"/>
      <c r="H12" s="72"/>
      <c r="I12" s="72"/>
      <c r="J12" s="72"/>
      <c r="K12" s="72"/>
    </row>
    <row r="13" spans="1:12" x14ac:dyDescent="0.25">
      <c r="A13" s="12">
        <v>2102</v>
      </c>
      <c r="B13" s="16" t="s">
        <v>4</v>
      </c>
      <c r="C13" s="187">
        <v>1948417.49</v>
      </c>
      <c r="D13" s="49">
        <v>1000000</v>
      </c>
      <c r="E13" s="49">
        <v>1000000</v>
      </c>
      <c r="F13" s="49">
        <v>134570.25</v>
      </c>
      <c r="G13" s="72">
        <v>1000000</v>
      </c>
      <c r="H13" s="49">
        <v>217450</v>
      </c>
      <c r="I13" s="49">
        <v>1000000</v>
      </c>
      <c r="J13" s="49"/>
      <c r="K13" s="49"/>
    </row>
    <row r="14" spans="1:12" x14ac:dyDescent="0.25">
      <c r="A14" s="12">
        <v>2103</v>
      </c>
      <c r="B14" s="16" t="s">
        <v>3</v>
      </c>
      <c r="C14" s="187">
        <v>200000</v>
      </c>
      <c r="D14" s="49">
        <v>500000</v>
      </c>
      <c r="E14" s="49">
        <v>500000</v>
      </c>
      <c r="F14" s="49">
        <v>63538</v>
      </c>
      <c r="G14" s="72">
        <v>1000000</v>
      </c>
      <c r="H14" s="49">
        <v>103575</v>
      </c>
      <c r="I14" s="49">
        <v>1000000</v>
      </c>
      <c r="J14" s="49"/>
      <c r="K14" s="49"/>
    </row>
    <row r="15" spans="1:12" ht="16.5" thickBot="1" x14ac:dyDescent="0.3">
      <c r="A15" s="6" t="s">
        <v>0</v>
      </c>
      <c r="B15" s="6"/>
      <c r="C15" s="3">
        <f>SUM(C7:C14)</f>
        <v>31062324.979999997</v>
      </c>
      <c r="D15" s="3">
        <f t="shared" ref="D15:G15" si="0">SUM(D7:D14)</f>
        <v>42000000</v>
      </c>
      <c r="E15" s="3">
        <f t="shared" si="0"/>
        <v>19000000</v>
      </c>
      <c r="F15" s="3">
        <f t="shared" si="0"/>
        <v>12279801.939999999</v>
      </c>
      <c r="G15" s="3">
        <f t="shared" si="0"/>
        <v>54000000</v>
      </c>
      <c r="H15" s="3">
        <f>SUM(H7:H14)</f>
        <v>37890468.150000006</v>
      </c>
      <c r="I15" s="3">
        <f t="shared" ref="I15:K15" si="1">SUM(I7:I14)</f>
        <v>264000000</v>
      </c>
      <c r="J15" s="3">
        <f t="shared" si="1"/>
        <v>0</v>
      </c>
      <c r="K15" s="3">
        <f t="shared" si="1"/>
        <v>0</v>
      </c>
    </row>
    <row r="16" spans="1:12" ht="15.75" thickTop="1" x14ac:dyDescent="0.25">
      <c r="A16" s="1"/>
      <c r="B16" s="1"/>
      <c r="C16" s="1"/>
      <c r="D16" s="1"/>
      <c r="E16" s="144"/>
      <c r="F16" s="144"/>
      <c r="G16" s="144"/>
      <c r="H16" s="144"/>
      <c r="I16" s="144"/>
      <c r="J16" s="144"/>
      <c r="K16" s="144"/>
    </row>
    <row r="17" spans="1:14" x14ac:dyDescent="0.25">
      <c r="A17" s="1"/>
      <c r="B17" s="1"/>
      <c r="C17" s="1"/>
      <c r="D17" s="1"/>
      <c r="E17" s="144"/>
      <c r="F17" s="144"/>
      <c r="G17" s="144"/>
      <c r="H17" s="144"/>
      <c r="I17" s="144"/>
      <c r="J17" s="144"/>
      <c r="K17" s="144"/>
    </row>
    <row r="18" spans="1:14" x14ac:dyDescent="0.25">
      <c r="A18" s="22" t="s">
        <v>117</v>
      </c>
      <c r="B18" s="23"/>
      <c r="C18" s="23"/>
      <c r="D18" s="23"/>
      <c r="E18" s="145"/>
      <c r="F18" s="145"/>
      <c r="G18" s="145"/>
      <c r="H18" s="145"/>
      <c r="I18" s="145"/>
      <c r="J18" s="145"/>
      <c r="K18" s="145"/>
    </row>
    <row r="19" spans="1:14" ht="15.75" x14ac:dyDescent="0.25">
      <c r="A19" s="22" t="s">
        <v>116</v>
      </c>
      <c r="B19" s="21"/>
      <c r="C19" s="1"/>
      <c r="D19" s="1"/>
      <c r="E19" s="144"/>
      <c r="F19" s="144"/>
      <c r="G19" s="144"/>
      <c r="H19" s="144"/>
      <c r="I19" s="144"/>
      <c r="J19" s="144"/>
      <c r="K19" s="144"/>
    </row>
    <row r="20" spans="1:14" ht="15" customHeight="1" x14ac:dyDescent="0.25">
      <c r="A20" s="397" t="s">
        <v>12</v>
      </c>
      <c r="B20" s="398"/>
      <c r="C20" s="381">
        <v>2021</v>
      </c>
      <c r="D20" s="44">
        <v>2022</v>
      </c>
      <c r="E20" s="401">
        <v>2022</v>
      </c>
      <c r="F20" s="401"/>
      <c r="G20" s="404">
        <v>2023</v>
      </c>
      <c r="H20" s="405"/>
      <c r="I20" s="406">
        <v>2024</v>
      </c>
      <c r="J20" s="407"/>
      <c r="K20" s="402" t="s">
        <v>316</v>
      </c>
      <c r="N20" s="112"/>
    </row>
    <row r="21" spans="1:14" ht="40.5" customHeight="1" x14ac:dyDescent="0.25">
      <c r="A21" s="399"/>
      <c r="B21" s="400"/>
      <c r="C21" s="197" t="s">
        <v>9</v>
      </c>
      <c r="D21" s="105" t="s">
        <v>6</v>
      </c>
      <c r="E21" s="201" t="s">
        <v>7</v>
      </c>
      <c r="F21" s="244" t="s">
        <v>9</v>
      </c>
      <c r="G21" s="201" t="s">
        <v>7</v>
      </c>
      <c r="H21" s="380" t="s">
        <v>9</v>
      </c>
      <c r="I21" s="41" t="s">
        <v>7</v>
      </c>
      <c r="J21" s="384" t="s">
        <v>318</v>
      </c>
      <c r="K21" s="403"/>
      <c r="N21" s="112"/>
    </row>
    <row r="22" spans="1:14" x14ac:dyDescent="0.25">
      <c r="A22" s="19">
        <v>2001</v>
      </c>
      <c r="B22" s="16" t="s">
        <v>5</v>
      </c>
      <c r="C22" s="49"/>
      <c r="D22" s="49">
        <v>10000000</v>
      </c>
      <c r="E22" s="49">
        <v>20000000</v>
      </c>
      <c r="F22" s="49">
        <v>4690188.07</v>
      </c>
      <c r="G22" s="49">
        <v>5000000</v>
      </c>
      <c r="H22" s="49">
        <v>509894.8</v>
      </c>
      <c r="I22" s="49">
        <v>5000000</v>
      </c>
      <c r="J22" s="49"/>
      <c r="K22" s="49"/>
      <c r="N22" s="112"/>
    </row>
    <row r="23" spans="1:14" x14ac:dyDescent="0.25">
      <c r="A23" s="19">
        <v>2002</v>
      </c>
      <c r="B23" s="16" t="s">
        <v>20</v>
      </c>
      <c r="C23" s="49"/>
      <c r="D23" s="49">
        <v>500000</v>
      </c>
      <c r="E23" s="49"/>
      <c r="F23" s="49"/>
      <c r="G23" s="49"/>
      <c r="H23" s="49"/>
      <c r="I23" s="140"/>
      <c r="J23" s="140"/>
      <c r="K23" s="49"/>
      <c r="N23" s="112"/>
    </row>
    <row r="24" spans="1:14" x14ac:dyDescent="0.25">
      <c r="A24" s="19">
        <v>2102</v>
      </c>
      <c r="B24" s="16" t="s">
        <v>4</v>
      </c>
      <c r="C24" s="49">
        <v>150000</v>
      </c>
      <c r="D24" s="49">
        <v>5000000</v>
      </c>
      <c r="E24" s="49">
        <v>5000000</v>
      </c>
      <c r="F24" s="49">
        <v>281403.75</v>
      </c>
      <c r="G24" s="49">
        <v>5000000</v>
      </c>
      <c r="H24" s="49">
        <v>1206599.2</v>
      </c>
      <c r="I24" s="49">
        <v>5000000</v>
      </c>
      <c r="J24" s="49"/>
      <c r="K24" s="49"/>
      <c r="N24" s="112"/>
    </row>
    <row r="25" spans="1:14" x14ac:dyDescent="0.25">
      <c r="A25" s="19">
        <v>2103</v>
      </c>
      <c r="B25" s="16" t="s">
        <v>3</v>
      </c>
      <c r="C25" s="49">
        <v>1117286.5</v>
      </c>
      <c r="D25" s="49">
        <v>2000000</v>
      </c>
      <c r="E25" s="49">
        <v>2000000</v>
      </c>
      <c r="F25" s="49">
        <v>370350</v>
      </c>
      <c r="G25" s="49">
        <v>500000</v>
      </c>
      <c r="H25" s="49">
        <v>14450</v>
      </c>
      <c r="I25" s="49">
        <v>500000</v>
      </c>
      <c r="J25" s="49"/>
      <c r="K25" s="49"/>
      <c r="N25" s="112"/>
    </row>
    <row r="26" spans="1:14" x14ac:dyDescent="0.25">
      <c r="A26" s="12">
        <v>2104</v>
      </c>
      <c r="B26" s="68" t="s">
        <v>27</v>
      </c>
      <c r="C26" s="49">
        <v>606209.1</v>
      </c>
      <c r="D26" s="38">
        <v>0</v>
      </c>
      <c r="E26" s="38"/>
      <c r="F26" s="38"/>
      <c r="G26" s="38">
        <v>0</v>
      </c>
      <c r="H26" s="38"/>
      <c r="I26" s="140"/>
      <c r="J26" s="316"/>
      <c r="K26" s="38"/>
      <c r="N26" s="112"/>
    </row>
    <row r="27" spans="1:14" x14ac:dyDescent="0.25">
      <c r="A27" s="11">
        <v>2106</v>
      </c>
      <c r="B27" s="7" t="s">
        <v>2</v>
      </c>
      <c r="C27" s="62"/>
      <c r="D27" s="7"/>
      <c r="E27" s="49"/>
      <c r="F27" s="49"/>
      <c r="G27" s="49"/>
      <c r="H27" s="49"/>
      <c r="I27" s="140"/>
      <c r="J27" s="140"/>
      <c r="K27" s="49"/>
    </row>
    <row r="28" spans="1:14" ht="16.5" thickBot="1" x14ac:dyDescent="0.3">
      <c r="A28" s="100" t="s">
        <v>0</v>
      </c>
      <c r="B28" s="100"/>
      <c r="C28" s="99">
        <f t="shared" ref="C28:G28" si="2">SUM(C22:C27)</f>
        <v>1873495.6</v>
      </c>
      <c r="D28" s="99">
        <f t="shared" si="2"/>
        <v>17500000</v>
      </c>
      <c r="E28" s="99">
        <f t="shared" si="2"/>
        <v>27000000</v>
      </c>
      <c r="F28" s="99">
        <f t="shared" si="2"/>
        <v>5341941.82</v>
      </c>
      <c r="G28" s="99">
        <f t="shared" si="2"/>
        <v>10500000</v>
      </c>
      <c r="H28" s="99">
        <f>SUM(H22:H27)</f>
        <v>1730944</v>
      </c>
      <c r="I28" s="99">
        <f t="shared" ref="I28:K28" si="3">SUM(I22:I27)</f>
        <v>10500000</v>
      </c>
      <c r="J28" s="99">
        <f t="shared" si="3"/>
        <v>0</v>
      </c>
      <c r="K28" s="99">
        <f t="shared" si="3"/>
        <v>0</v>
      </c>
    </row>
    <row r="29" spans="1:14" ht="15.75" thickTop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4" ht="16.5" thickBot="1" x14ac:dyDescent="0.3">
      <c r="A30" s="1"/>
      <c r="B30" s="37" t="s">
        <v>152</v>
      </c>
      <c r="C30" s="335">
        <f t="shared" ref="C30:K30" si="4">C15+C28</f>
        <v>32935820.579999998</v>
      </c>
      <c r="D30" s="335">
        <f t="shared" si="4"/>
        <v>59500000</v>
      </c>
      <c r="E30" s="335">
        <f t="shared" si="4"/>
        <v>46000000</v>
      </c>
      <c r="F30" s="335">
        <f t="shared" si="4"/>
        <v>17621743.759999998</v>
      </c>
      <c r="G30" s="335">
        <f t="shared" si="4"/>
        <v>64500000</v>
      </c>
      <c r="H30" s="335">
        <f t="shared" si="4"/>
        <v>39621412.150000006</v>
      </c>
      <c r="I30" s="335">
        <f t="shared" si="4"/>
        <v>274500000</v>
      </c>
      <c r="J30" s="335">
        <f>J15+J28</f>
        <v>0</v>
      </c>
      <c r="K30" s="335">
        <f t="shared" si="4"/>
        <v>0</v>
      </c>
      <c r="L30" s="269"/>
    </row>
    <row r="31" spans="1:14" ht="16.5" thickTop="1" x14ac:dyDescent="0.25">
      <c r="A31" s="1"/>
      <c r="B31" s="37"/>
      <c r="C31" s="396"/>
      <c r="D31" s="396"/>
      <c r="E31" s="396"/>
      <c r="F31" s="396"/>
      <c r="G31" s="396"/>
      <c r="H31" s="396"/>
      <c r="I31" s="396"/>
      <c r="J31" s="396"/>
      <c r="K31" s="396"/>
      <c r="L31" s="269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3" ht="15.75" x14ac:dyDescent="0.25">
      <c r="A33" s="34"/>
      <c r="B33" s="25" t="s">
        <v>173</v>
      </c>
      <c r="C33" s="31"/>
      <c r="D33" s="192" t="s">
        <v>154</v>
      </c>
      <c r="M33" s="30"/>
    </row>
    <row r="34" spans="1:13" ht="24" customHeight="1" x14ac:dyDescent="0.25">
      <c r="A34" s="23"/>
      <c r="B34" s="25" t="s">
        <v>121</v>
      </c>
      <c r="C34" s="256" t="s">
        <v>188</v>
      </c>
      <c r="D34" s="192" t="s">
        <v>155</v>
      </c>
    </row>
    <row r="35" spans="1:13" x14ac:dyDescent="0.25">
      <c r="A35" s="23"/>
      <c r="C35" s="26"/>
      <c r="D35" s="31" t="s">
        <v>156</v>
      </c>
    </row>
    <row r="37" spans="1:13" x14ac:dyDescent="0.25">
      <c r="B37" s="257" t="s">
        <v>334</v>
      </c>
    </row>
  </sheetData>
  <mergeCells count="11">
    <mergeCell ref="A1:K1"/>
    <mergeCell ref="A5:B6"/>
    <mergeCell ref="E5:F5"/>
    <mergeCell ref="K5:K6"/>
    <mergeCell ref="G5:H5"/>
    <mergeCell ref="A20:B21"/>
    <mergeCell ref="E20:F20"/>
    <mergeCell ref="K20:K21"/>
    <mergeCell ref="G20:H20"/>
    <mergeCell ref="I5:J5"/>
    <mergeCell ref="I20:J20"/>
  </mergeCells>
  <pageMargins left="0.55000000000000004" right="0.15748031496063" top="0.46" bottom="0.45" header="0.31496062992126" footer="0.31496062992126"/>
  <pageSetup paperSize="9" scale="82" orientation="landscape" r:id="rId1"/>
  <colBreaks count="1" manualBreakCount="1">
    <brk id="11" max="31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view="pageBreakPreview" topLeftCell="A52" zoomScale="60" zoomScaleNormal="100" workbookViewId="0">
      <selection activeCell="Q27" sqref="Q27"/>
    </sheetView>
  </sheetViews>
  <sheetFormatPr defaultRowHeight="15" x14ac:dyDescent="0.25"/>
  <cols>
    <col min="1" max="1" width="8.7109375" customWidth="1"/>
    <col min="2" max="2" width="27.7109375" customWidth="1"/>
    <col min="3" max="3" width="13.5703125" customWidth="1"/>
    <col min="4" max="4" width="14.85546875" customWidth="1"/>
    <col min="5" max="5" width="12.85546875" customWidth="1"/>
    <col min="6" max="6" width="14.5703125" customWidth="1"/>
    <col min="7" max="8" width="14.7109375" customWidth="1"/>
    <col min="9" max="9" width="14.140625" customWidth="1"/>
    <col min="10" max="10" width="14.42578125" customWidth="1"/>
    <col min="13" max="13" width="11.5703125" bestFit="1" customWidth="1"/>
  </cols>
  <sheetData>
    <row r="1" spans="1:13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3" ht="18" x14ac:dyDescent="0.25">
      <c r="A2" s="46" t="s">
        <v>66</v>
      </c>
      <c r="B2" s="46"/>
      <c r="C2" s="1"/>
      <c r="D2" s="1"/>
      <c r="E2" s="1"/>
      <c r="F2" s="1"/>
      <c r="G2" s="1"/>
      <c r="H2" s="1"/>
      <c r="I2" s="1"/>
      <c r="J2" s="1"/>
    </row>
    <row r="3" spans="1:13" x14ac:dyDescent="0.25">
      <c r="A3" s="22" t="s">
        <v>63</v>
      </c>
      <c r="B3" s="23"/>
      <c r="C3" s="23"/>
      <c r="D3" s="23"/>
      <c r="E3" s="23"/>
      <c r="F3" s="23"/>
      <c r="G3" s="23"/>
      <c r="H3" s="23"/>
      <c r="I3" s="23"/>
      <c r="J3" s="23"/>
    </row>
    <row r="4" spans="1:13" ht="15.75" x14ac:dyDescent="0.25">
      <c r="A4" s="22" t="s">
        <v>65</v>
      </c>
      <c r="B4" s="21"/>
      <c r="C4" s="1"/>
      <c r="D4" s="1"/>
      <c r="E4" s="1"/>
      <c r="F4" s="1"/>
      <c r="G4" s="1"/>
      <c r="H4" s="1"/>
      <c r="I4" s="1"/>
      <c r="J4" s="1"/>
    </row>
    <row r="5" spans="1:13" ht="15" customHeight="1" x14ac:dyDescent="0.25">
      <c r="A5" s="397" t="s">
        <v>12</v>
      </c>
      <c r="B5" s="398"/>
      <c r="C5" s="382">
        <v>2021</v>
      </c>
      <c r="D5" s="415">
        <v>2022</v>
      </c>
      <c r="E5" s="415"/>
      <c r="F5" s="422">
        <v>2023</v>
      </c>
      <c r="G5" s="423"/>
      <c r="H5" s="422">
        <v>2024</v>
      </c>
      <c r="I5" s="423"/>
      <c r="J5" s="402" t="s">
        <v>316</v>
      </c>
    </row>
    <row r="6" spans="1:13" ht="53.25" customHeight="1" x14ac:dyDescent="0.25">
      <c r="A6" s="399"/>
      <c r="B6" s="400"/>
      <c r="C6" s="199" t="s">
        <v>8</v>
      </c>
      <c r="D6" s="41" t="s">
        <v>7</v>
      </c>
      <c r="E6" s="251" t="s">
        <v>8</v>
      </c>
      <c r="F6" s="201" t="s">
        <v>7</v>
      </c>
      <c r="G6" s="384" t="s">
        <v>8</v>
      </c>
      <c r="H6" s="201" t="s">
        <v>7</v>
      </c>
      <c r="I6" s="384" t="s">
        <v>318</v>
      </c>
      <c r="J6" s="403"/>
    </row>
    <row r="7" spans="1:13" x14ac:dyDescent="0.25">
      <c r="A7" s="19">
        <v>2001</v>
      </c>
      <c r="B7" s="16" t="s">
        <v>5</v>
      </c>
      <c r="C7" s="177"/>
      <c r="D7" s="195">
        <v>1000000</v>
      </c>
      <c r="E7" s="49">
        <v>0</v>
      </c>
      <c r="F7" s="49">
        <v>0</v>
      </c>
      <c r="G7" s="49"/>
      <c r="H7" s="49"/>
      <c r="I7" s="49"/>
      <c r="J7" s="49"/>
      <c r="M7" s="224"/>
    </row>
    <row r="8" spans="1:13" x14ac:dyDescent="0.25">
      <c r="A8" s="19">
        <v>2003</v>
      </c>
      <c r="B8" s="16" t="s">
        <v>19</v>
      </c>
      <c r="C8" s="62"/>
      <c r="D8" s="49">
        <v>500000</v>
      </c>
      <c r="E8" s="49">
        <v>0</v>
      </c>
      <c r="F8" s="62">
        <v>0</v>
      </c>
      <c r="G8" s="49"/>
      <c r="H8" s="49"/>
      <c r="I8" s="49"/>
      <c r="J8" s="49"/>
      <c r="M8" s="224"/>
    </row>
    <row r="9" spans="1:13" x14ac:dyDescent="0.25">
      <c r="A9" s="19">
        <v>2101</v>
      </c>
      <c r="B9" s="16" t="s">
        <v>19</v>
      </c>
      <c r="C9" s="62"/>
      <c r="D9" s="49">
        <v>0</v>
      </c>
      <c r="E9" s="49"/>
      <c r="F9" s="62">
        <v>0</v>
      </c>
      <c r="G9" s="49"/>
      <c r="H9" s="49"/>
      <c r="I9" s="49"/>
      <c r="J9" s="49"/>
    </row>
    <row r="10" spans="1:13" x14ac:dyDescent="0.25">
      <c r="A10" s="19">
        <v>2102</v>
      </c>
      <c r="B10" s="16" t="s">
        <v>4</v>
      </c>
      <c r="C10" s="49">
        <v>60228</v>
      </c>
      <c r="D10" s="49">
        <v>1000000</v>
      </c>
      <c r="E10" s="49">
        <v>0</v>
      </c>
      <c r="F10" s="49">
        <v>700000</v>
      </c>
      <c r="G10" s="49">
        <v>0</v>
      </c>
      <c r="H10" s="49"/>
      <c r="I10" s="49"/>
      <c r="J10" s="49"/>
      <c r="M10" s="224"/>
    </row>
    <row r="11" spans="1:13" x14ac:dyDescent="0.25">
      <c r="A11" s="12">
        <v>2103</v>
      </c>
      <c r="B11" s="16" t="s">
        <v>20</v>
      </c>
      <c r="C11" s="38"/>
      <c r="D11" s="49">
        <v>500000</v>
      </c>
      <c r="E11" s="49">
        <v>0</v>
      </c>
      <c r="F11" s="49">
        <v>500000</v>
      </c>
      <c r="G11" s="49">
        <v>0</v>
      </c>
      <c r="H11" s="49"/>
      <c r="I11" s="49"/>
      <c r="J11" s="49"/>
      <c r="M11" s="224"/>
    </row>
    <row r="12" spans="1:13" x14ac:dyDescent="0.25">
      <c r="A12" s="12">
        <v>2104</v>
      </c>
      <c r="B12" s="13" t="s">
        <v>27</v>
      </c>
      <c r="C12" s="38"/>
      <c r="D12" s="49">
        <v>0</v>
      </c>
      <c r="E12" s="49"/>
      <c r="F12" s="62"/>
      <c r="G12" s="49"/>
      <c r="H12" s="140"/>
      <c r="I12" s="49"/>
      <c r="J12" s="49"/>
      <c r="M12" s="224"/>
    </row>
    <row r="13" spans="1:13" x14ac:dyDescent="0.25">
      <c r="A13" s="12">
        <v>2106</v>
      </c>
      <c r="B13" s="7" t="s">
        <v>2</v>
      </c>
      <c r="C13" s="38"/>
      <c r="D13" s="49">
        <v>0</v>
      </c>
      <c r="E13" s="49"/>
      <c r="F13" s="62"/>
      <c r="G13" s="49"/>
      <c r="H13" s="140"/>
      <c r="I13" s="49"/>
      <c r="J13" s="49"/>
      <c r="M13" s="224"/>
    </row>
    <row r="14" spans="1:13" ht="16.5" thickBot="1" x14ac:dyDescent="0.3">
      <c r="A14" s="6" t="s">
        <v>0</v>
      </c>
      <c r="B14" s="6"/>
      <c r="C14" s="3">
        <f t="shared" ref="C14" si="0">SUM(C7:C13)</f>
        <v>60228</v>
      </c>
      <c r="D14" s="3">
        <f>SUM(D7:D13)</f>
        <v>3000000</v>
      </c>
      <c r="E14" s="3">
        <f t="shared" ref="E14:J14" si="1">SUM(E7:E13)</f>
        <v>0</v>
      </c>
      <c r="F14" s="3">
        <f t="shared" si="1"/>
        <v>1200000</v>
      </c>
      <c r="G14" s="3">
        <f t="shared" si="1"/>
        <v>0</v>
      </c>
      <c r="H14" s="3">
        <f>SUM(H7:H13)</f>
        <v>0</v>
      </c>
      <c r="I14" s="3">
        <f t="shared" si="1"/>
        <v>0</v>
      </c>
      <c r="J14" s="3">
        <f t="shared" si="1"/>
        <v>0</v>
      </c>
    </row>
    <row r="15" spans="1:13" ht="15.75" thickTop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3" x14ac:dyDescent="0.25">
      <c r="A16" s="23"/>
      <c r="B16" s="22"/>
      <c r="C16" s="31"/>
      <c r="D16" s="31"/>
      <c r="E16" s="31"/>
      <c r="F16" s="31"/>
      <c r="G16" s="31"/>
      <c r="H16" s="31"/>
      <c r="I16" s="31"/>
      <c r="J16" s="31"/>
      <c r="M16" s="224"/>
    </row>
    <row r="17" spans="1:10" x14ac:dyDescent="0.25">
      <c r="A17" s="22" t="s">
        <v>63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5.75" x14ac:dyDescent="0.25">
      <c r="A18" s="22" t="s">
        <v>64</v>
      </c>
      <c r="B18" s="21"/>
      <c r="C18" s="1"/>
      <c r="D18" s="1"/>
      <c r="E18" s="1"/>
      <c r="F18" s="1"/>
      <c r="G18" s="1"/>
      <c r="H18" s="1"/>
      <c r="I18" s="1"/>
      <c r="J18" s="1"/>
    </row>
    <row r="19" spans="1:10" ht="15" customHeight="1" x14ac:dyDescent="0.25">
      <c r="A19" s="397" t="s">
        <v>12</v>
      </c>
      <c r="B19" s="398"/>
      <c r="C19" s="382">
        <v>2021</v>
      </c>
      <c r="D19" s="397">
        <v>2022</v>
      </c>
      <c r="E19" s="398"/>
      <c r="F19" s="404">
        <v>2023</v>
      </c>
      <c r="G19" s="405"/>
      <c r="H19" s="422">
        <v>2024</v>
      </c>
      <c r="I19" s="423"/>
      <c r="J19" s="402" t="s">
        <v>316</v>
      </c>
    </row>
    <row r="20" spans="1:10" ht="53.25" customHeight="1" x14ac:dyDescent="0.25">
      <c r="A20" s="399"/>
      <c r="B20" s="400"/>
      <c r="C20" s="199" t="s">
        <v>8</v>
      </c>
      <c r="D20" s="41" t="s">
        <v>7</v>
      </c>
      <c r="E20" s="251" t="s">
        <v>8</v>
      </c>
      <c r="F20" s="201" t="s">
        <v>7</v>
      </c>
      <c r="G20" s="384" t="s">
        <v>8</v>
      </c>
      <c r="H20" s="201" t="s">
        <v>7</v>
      </c>
      <c r="I20" s="384" t="s">
        <v>318</v>
      </c>
      <c r="J20" s="403"/>
    </row>
    <row r="21" spans="1:10" x14ac:dyDescent="0.25">
      <c r="A21" s="19">
        <v>2001</v>
      </c>
      <c r="B21" s="16" t="s">
        <v>5</v>
      </c>
      <c r="C21" s="49"/>
      <c r="D21" s="39"/>
      <c r="E21" s="198"/>
      <c r="F21" s="204"/>
      <c r="G21" s="204"/>
      <c r="H21" s="140"/>
      <c r="I21" s="204"/>
      <c r="J21" s="198"/>
    </row>
    <row r="22" spans="1:10" x14ac:dyDescent="0.25">
      <c r="A22" s="19">
        <v>2002</v>
      </c>
      <c r="B22" s="16" t="s">
        <v>20</v>
      </c>
      <c r="C22" s="49"/>
      <c r="D22" s="39"/>
      <c r="E22" s="198"/>
      <c r="F22" s="204"/>
      <c r="G22" s="204"/>
      <c r="H22" s="51"/>
      <c r="I22" s="204"/>
      <c r="J22" s="198"/>
    </row>
    <row r="23" spans="1:10" x14ac:dyDescent="0.25">
      <c r="A23" s="19">
        <v>2003</v>
      </c>
      <c r="B23" s="16" t="s">
        <v>19</v>
      </c>
      <c r="C23" s="49"/>
      <c r="D23" s="49"/>
      <c r="E23" s="49"/>
      <c r="F23" s="49"/>
      <c r="G23" s="49"/>
      <c r="H23" s="38">
        <v>2000000</v>
      </c>
      <c r="I23" s="49"/>
      <c r="J23" s="49"/>
    </row>
    <row r="24" spans="1:10" x14ac:dyDescent="0.25">
      <c r="A24" s="19">
        <v>2101</v>
      </c>
      <c r="B24" s="16" t="s">
        <v>19</v>
      </c>
      <c r="C24" s="49"/>
      <c r="D24" s="49"/>
      <c r="E24" s="49"/>
      <c r="F24" s="49"/>
      <c r="G24" s="49"/>
      <c r="H24" s="51"/>
      <c r="I24" s="49"/>
      <c r="J24" s="49"/>
    </row>
    <row r="25" spans="1:10" x14ac:dyDescent="0.25">
      <c r="A25" s="19">
        <v>2102</v>
      </c>
      <c r="B25" s="16" t="s">
        <v>4</v>
      </c>
      <c r="C25" s="49">
        <v>2580422.5499999998</v>
      </c>
      <c r="D25" s="49">
        <v>500000</v>
      </c>
      <c r="E25" s="38">
        <v>141453.56</v>
      </c>
      <c r="F25" s="49">
        <v>500000</v>
      </c>
      <c r="G25" s="38">
        <v>78760</v>
      </c>
      <c r="H25" s="38">
        <v>1000000</v>
      </c>
      <c r="I25" s="38"/>
      <c r="J25" s="49"/>
    </row>
    <row r="26" spans="1:10" x14ac:dyDescent="0.25">
      <c r="A26" s="12">
        <v>2103</v>
      </c>
      <c r="B26" s="16" t="s">
        <v>3</v>
      </c>
      <c r="C26" s="49">
        <v>290316.25</v>
      </c>
      <c r="D26" s="38">
        <v>300000</v>
      </c>
      <c r="E26" s="49">
        <v>0</v>
      </c>
      <c r="F26" s="49">
        <v>500000</v>
      </c>
      <c r="G26" s="38">
        <v>352800</v>
      </c>
      <c r="H26" s="38">
        <v>500000</v>
      </c>
      <c r="I26" s="38"/>
      <c r="J26" s="38"/>
    </row>
    <row r="27" spans="1:10" x14ac:dyDescent="0.25">
      <c r="A27" s="19">
        <v>2104</v>
      </c>
      <c r="B27" s="13" t="s">
        <v>27</v>
      </c>
      <c r="C27" s="49"/>
      <c r="D27" s="49"/>
      <c r="E27" s="38"/>
      <c r="F27" s="49"/>
      <c r="G27" s="38"/>
      <c r="H27" s="51"/>
      <c r="I27" s="38"/>
      <c r="J27" s="49"/>
    </row>
    <row r="28" spans="1:10" x14ac:dyDescent="0.25">
      <c r="A28" s="11">
        <v>2106</v>
      </c>
      <c r="B28" s="7" t="s">
        <v>2</v>
      </c>
      <c r="C28" s="49">
        <v>179700</v>
      </c>
      <c r="D28" s="138">
        <v>150000</v>
      </c>
      <c r="E28" s="49">
        <v>0</v>
      </c>
      <c r="F28" s="49">
        <v>100000</v>
      </c>
      <c r="G28" s="49">
        <v>0</v>
      </c>
      <c r="H28" s="138">
        <v>0</v>
      </c>
      <c r="I28" s="49"/>
      <c r="J28" s="138"/>
    </row>
    <row r="29" spans="1:10" x14ac:dyDescent="0.25">
      <c r="A29" s="10">
        <v>2401</v>
      </c>
      <c r="B29" s="13" t="s">
        <v>15</v>
      </c>
      <c r="C29" s="49">
        <v>371288.56</v>
      </c>
      <c r="D29" s="138"/>
      <c r="E29" s="38"/>
      <c r="F29" s="7"/>
      <c r="G29" s="38"/>
      <c r="H29" s="51"/>
      <c r="I29" s="38"/>
      <c r="J29" s="138"/>
    </row>
    <row r="30" spans="1:10" x14ac:dyDescent="0.25">
      <c r="A30" s="12">
        <v>2505</v>
      </c>
      <c r="B30" s="9" t="s">
        <v>29</v>
      </c>
      <c r="C30" s="49"/>
      <c r="D30" s="139"/>
      <c r="E30" s="139"/>
      <c r="F30" s="50"/>
      <c r="G30" s="139"/>
      <c r="H30" s="51"/>
      <c r="I30" s="139"/>
      <c r="J30" s="139"/>
    </row>
    <row r="31" spans="1:10" x14ac:dyDescent="0.25">
      <c r="A31" s="12">
        <v>2507</v>
      </c>
      <c r="B31" s="9" t="s">
        <v>1</v>
      </c>
      <c r="C31" s="49"/>
      <c r="D31" s="38"/>
      <c r="E31" s="38"/>
      <c r="F31" s="50"/>
      <c r="G31" s="38"/>
      <c r="H31" s="38">
        <v>1000000</v>
      </c>
      <c r="I31" s="38"/>
      <c r="J31" s="38"/>
    </row>
    <row r="32" spans="1:10" ht="16.5" thickBot="1" x14ac:dyDescent="0.3">
      <c r="A32" s="6" t="s">
        <v>0</v>
      </c>
      <c r="B32" s="6"/>
      <c r="C32" s="3">
        <f t="shared" ref="C32:J32" si="2">SUM(C21:C31)</f>
        <v>3421727.36</v>
      </c>
      <c r="D32" s="3">
        <f t="shared" si="2"/>
        <v>950000</v>
      </c>
      <c r="E32" s="3">
        <f t="shared" si="2"/>
        <v>141453.56</v>
      </c>
      <c r="F32" s="3">
        <f t="shared" si="2"/>
        <v>1100000</v>
      </c>
      <c r="G32" s="3">
        <f t="shared" si="2"/>
        <v>431560</v>
      </c>
      <c r="H32" s="3">
        <f>SUM(H21:H31)</f>
        <v>4500000</v>
      </c>
      <c r="I32" s="3">
        <f t="shared" si="2"/>
        <v>0</v>
      </c>
      <c r="J32" s="3">
        <f t="shared" si="2"/>
        <v>0</v>
      </c>
    </row>
    <row r="33" spans="1:10" ht="15.75" thickTop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48"/>
      <c r="B34" s="48"/>
      <c r="C34" s="47"/>
      <c r="D34" s="47"/>
      <c r="E34" s="47"/>
      <c r="F34" s="47"/>
      <c r="G34" s="47"/>
      <c r="H34" s="47"/>
      <c r="I34" s="47"/>
      <c r="J34" s="47"/>
    </row>
    <row r="35" spans="1:10" ht="18" x14ac:dyDescent="0.25">
      <c r="A35" s="46" t="s">
        <v>66</v>
      </c>
      <c r="B35" s="23"/>
      <c r="C35" s="47"/>
      <c r="D35" s="47"/>
      <c r="E35" s="47"/>
      <c r="F35" s="47"/>
      <c r="G35" s="47"/>
      <c r="H35" s="47"/>
      <c r="I35" s="47"/>
      <c r="J35" s="47"/>
    </row>
    <row r="36" spans="1:10" x14ac:dyDescent="0.25">
      <c r="A36" s="22" t="s">
        <v>63</v>
      </c>
      <c r="B36" s="23"/>
      <c r="C36" s="47"/>
      <c r="D36" s="47"/>
      <c r="E36" s="47"/>
      <c r="F36" s="47"/>
      <c r="G36" s="47"/>
      <c r="H36" s="47"/>
      <c r="I36" s="47"/>
      <c r="J36" s="47"/>
    </row>
    <row r="37" spans="1:10" ht="15.75" x14ac:dyDescent="0.25">
      <c r="A37" s="22" t="s">
        <v>131</v>
      </c>
      <c r="B37" s="21"/>
      <c r="C37" s="1"/>
      <c r="D37" s="1"/>
      <c r="E37" s="1"/>
      <c r="F37" s="1"/>
      <c r="G37" s="1"/>
      <c r="H37" s="1"/>
      <c r="I37" s="1"/>
      <c r="J37" s="1"/>
    </row>
    <row r="38" spans="1:10" ht="15" customHeight="1" x14ac:dyDescent="0.25">
      <c r="A38" s="397" t="s">
        <v>12</v>
      </c>
      <c r="B38" s="398"/>
      <c r="C38" s="382">
        <v>2021</v>
      </c>
      <c r="D38" s="397">
        <v>2022</v>
      </c>
      <c r="E38" s="398"/>
      <c r="F38" s="404">
        <v>2023</v>
      </c>
      <c r="G38" s="405"/>
      <c r="H38" s="422">
        <v>2024</v>
      </c>
      <c r="I38" s="423"/>
      <c r="J38" s="402" t="s">
        <v>316</v>
      </c>
    </row>
    <row r="39" spans="1:10" ht="47.25" customHeight="1" x14ac:dyDescent="0.25">
      <c r="A39" s="399"/>
      <c r="B39" s="400"/>
      <c r="C39" s="199" t="s">
        <v>8</v>
      </c>
      <c r="D39" s="41" t="s">
        <v>7</v>
      </c>
      <c r="E39" s="251" t="s">
        <v>8</v>
      </c>
      <c r="F39" s="201" t="s">
        <v>7</v>
      </c>
      <c r="G39" s="384" t="s">
        <v>8</v>
      </c>
      <c r="H39" s="201" t="s">
        <v>7</v>
      </c>
      <c r="I39" s="384" t="s">
        <v>318</v>
      </c>
      <c r="J39" s="403"/>
    </row>
    <row r="40" spans="1:10" ht="18.600000000000001" customHeight="1" x14ac:dyDescent="0.25">
      <c r="A40" s="283">
        <v>2001</v>
      </c>
      <c r="B40" s="13" t="s">
        <v>27</v>
      </c>
      <c r="C40" s="285"/>
      <c r="D40" s="41"/>
      <c r="E40" s="285"/>
      <c r="F40" s="201"/>
      <c r="G40" s="285"/>
      <c r="H40" s="49">
        <v>23000000</v>
      </c>
      <c r="I40" s="383"/>
      <c r="J40" s="284"/>
    </row>
    <row r="41" spans="1:10" x14ac:dyDescent="0.25">
      <c r="A41" s="19">
        <v>2102</v>
      </c>
      <c r="B41" s="16" t="s">
        <v>4</v>
      </c>
      <c r="C41" s="49">
        <v>695495</v>
      </c>
      <c r="D41" s="49">
        <v>500000</v>
      </c>
      <c r="E41" s="49">
        <v>0</v>
      </c>
      <c r="F41" s="49">
        <v>500000</v>
      </c>
      <c r="G41" s="49">
        <v>195432.5</v>
      </c>
      <c r="H41" s="49">
        <v>2000000</v>
      </c>
      <c r="I41" s="49"/>
      <c r="J41" s="49"/>
    </row>
    <row r="42" spans="1:10" x14ac:dyDescent="0.25">
      <c r="A42" s="12">
        <v>2103</v>
      </c>
      <c r="B42" s="16" t="s">
        <v>3</v>
      </c>
      <c r="C42" s="49">
        <v>187730.25</v>
      </c>
      <c r="D42" s="38">
        <v>500000</v>
      </c>
      <c r="E42" s="38">
        <v>0</v>
      </c>
      <c r="F42" s="49">
        <v>500000</v>
      </c>
      <c r="G42" s="38">
        <v>419000</v>
      </c>
      <c r="H42" s="49">
        <v>0</v>
      </c>
      <c r="I42" s="38"/>
      <c r="J42" s="38"/>
    </row>
    <row r="43" spans="1:10" x14ac:dyDescent="0.25">
      <c r="A43" s="19">
        <v>2104</v>
      </c>
      <c r="B43" s="13" t="s">
        <v>27</v>
      </c>
      <c r="C43" s="49"/>
      <c r="D43" s="38">
        <v>10000000</v>
      </c>
      <c r="E43" s="38">
        <v>0</v>
      </c>
      <c r="F43" s="49">
        <v>25000000</v>
      </c>
      <c r="G43" s="38">
        <v>0</v>
      </c>
      <c r="H43" s="49">
        <v>0</v>
      </c>
      <c r="I43" s="38"/>
      <c r="J43" s="38"/>
    </row>
    <row r="44" spans="1:10" x14ac:dyDescent="0.25">
      <c r="A44" s="11">
        <v>2106</v>
      </c>
      <c r="B44" s="7" t="s">
        <v>2</v>
      </c>
      <c r="C44" s="49">
        <v>0</v>
      </c>
      <c r="D44" s="38">
        <v>200000</v>
      </c>
      <c r="E44" s="38">
        <v>0</v>
      </c>
      <c r="F44" s="49">
        <v>500000</v>
      </c>
      <c r="G44" s="38">
        <v>0</v>
      </c>
      <c r="H44" s="49">
        <v>500000</v>
      </c>
      <c r="I44" s="38"/>
      <c r="J44" s="38"/>
    </row>
    <row r="45" spans="1:10" x14ac:dyDescent="0.25">
      <c r="A45" s="12">
        <v>2507</v>
      </c>
      <c r="B45" s="9" t="s">
        <v>1</v>
      </c>
      <c r="C45" s="49"/>
      <c r="D45" s="38"/>
      <c r="E45" s="38"/>
      <c r="F45" s="49"/>
      <c r="G45" s="38"/>
      <c r="H45" s="49">
        <v>500000</v>
      </c>
      <c r="I45" s="38"/>
      <c r="J45" s="38"/>
    </row>
    <row r="46" spans="1:10" ht="16.5" thickBot="1" x14ac:dyDescent="0.3">
      <c r="A46" s="6" t="s">
        <v>0</v>
      </c>
      <c r="B46" s="6"/>
      <c r="C46" s="3">
        <f t="shared" ref="C46:J46" si="3">SUM(C40:C45)</f>
        <v>883225.25</v>
      </c>
      <c r="D46" s="3">
        <f t="shared" si="3"/>
        <v>11200000</v>
      </c>
      <c r="E46" s="3">
        <f t="shared" si="3"/>
        <v>0</v>
      </c>
      <c r="F46" s="3">
        <f t="shared" si="3"/>
        <v>26500000</v>
      </c>
      <c r="G46" s="3">
        <f t="shared" si="3"/>
        <v>614432.5</v>
      </c>
      <c r="H46" s="3">
        <f>SUM(H40:H45)</f>
        <v>26000000</v>
      </c>
      <c r="I46" s="3">
        <f t="shared" si="3"/>
        <v>0</v>
      </c>
      <c r="J46" s="3">
        <f t="shared" si="3"/>
        <v>0</v>
      </c>
    </row>
    <row r="47" spans="1:10" ht="15.75" thickTop="1" x14ac:dyDescent="0.25">
      <c r="A47" s="48"/>
      <c r="B47" s="48"/>
      <c r="C47" s="47"/>
      <c r="D47" s="47"/>
      <c r="E47" s="47"/>
      <c r="F47" s="47"/>
      <c r="G47" s="47"/>
      <c r="H47" s="47"/>
      <c r="I47" s="47"/>
      <c r="J47" s="47"/>
    </row>
    <row r="48" spans="1:10" ht="15.75" x14ac:dyDescent="0.25">
      <c r="A48" s="22" t="s">
        <v>62</v>
      </c>
      <c r="B48" s="21"/>
      <c r="C48" s="1"/>
      <c r="D48" s="1"/>
      <c r="E48" s="1"/>
      <c r="F48" s="1"/>
      <c r="G48" s="1"/>
      <c r="H48" s="1"/>
      <c r="I48" s="1"/>
      <c r="J48" s="1"/>
    </row>
    <row r="49" spans="1:10" ht="15" customHeight="1" x14ac:dyDescent="0.25">
      <c r="A49" s="397" t="s">
        <v>12</v>
      </c>
      <c r="B49" s="398"/>
      <c r="C49" s="382">
        <v>2021</v>
      </c>
      <c r="D49" s="397">
        <v>2022</v>
      </c>
      <c r="E49" s="398"/>
      <c r="F49" s="404">
        <v>2023</v>
      </c>
      <c r="G49" s="405"/>
      <c r="H49" s="422">
        <v>2024</v>
      </c>
      <c r="I49" s="423"/>
      <c r="J49" s="402" t="s">
        <v>316</v>
      </c>
    </row>
    <row r="50" spans="1:10" ht="47.25" customHeight="1" x14ac:dyDescent="0.25">
      <c r="A50" s="399"/>
      <c r="B50" s="400"/>
      <c r="C50" s="199" t="s">
        <v>8</v>
      </c>
      <c r="D50" s="41" t="s">
        <v>7</v>
      </c>
      <c r="E50" s="251" t="s">
        <v>8</v>
      </c>
      <c r="F50" s="201" t="s">
        <v>7</v>
      </c>
      <c r="G50" s="384" t="s">
        <v>8</v>
      </c>
      <c r="H50" s="201" t="s">
        <v>7</v>
      </c>
      <c r="I50" s="384" t="s">
        <v>318</v>
      </c>
      <c r="J50" s="403"/>
    </row>
    <row r="51" spans="1:10" x14ac:dyDescent="0.25">
      <c r="A51" s="19">
        <v>2102</v>
      </c>
      <c r="B51" s="16" t="s">
        <v>4</v>
      </c>
      <c r="C51" s="49">
        <v>66577.5</v>
      </c>
      <c r="D51" s="49">
        <v>250000</v>
      </c>
      <c r="E51" s="49">
        <v>60295</v>
      </c>
      <c r="F51" s="49">
        <v>300000</v>
      </c>
      <c r="G51" s="49">
        <v>0</v>
      </c>
      <c r="H51" s="38">
        <v>800000</v>
      </c>
      <c r="I51" s="49"/>
      <c r="J51" s="49"/>
    </row>
    <row r="52" spans="1:10" x14ac:dyDescent="0.25">
      <c r="A52" s="12">
        <v>2103</v>
      </c>
      <c r="B52" s="16" t="s">
        <v>3</v>
      </c>
      <c r="C52" s="38">
        <v>288072</v>
      </c>
      <c r="D52" s="38">
        <v>500000</v>
      </c>
      <c r="E52" s="38">
        <v>423900</v>
      </c>
      <c r="F52" s="49">
        <v>500000</v>
      </c>
      <c r="G52" s="38">
        <v>741050</v>
      </c>
      <c r="H52" s="38">
        <v>50000</v>
      </c>
      <c r="I52" s="38"/>
      <c r="J52" s="38"/>
    </row>
    <row r="53" spans="1:10" x14ac:dyDescent="0.25">
      <c r="A53" s="11">
        <v>2106</v>
      </c>
      <c r="B53" s="7" t="s">
        <v>2</v>
      </c>
      <c r="C53" s="38"/>
      <c r="D53" s="38"/>
      <c r="E53" s="38"/>
      <c r="F53" s="7"/>
      <c r="G53" s="38"/>
      <c r="H53" s="140"/>
      <c r="I53" s="38"/>
      <c r="J53" s="38"/>
    </row>
    <row r="54" spans="1:10" x14ac:dyDescent="0.25">
      <c r="A54" s="12">
        <v>2507</v>
      </c>
      <c r="B54" s="9" t="s">
        <v>1</v>
      </c>
      <c r="C54" s="38"/>
      <c r="D54" s="38"/>
      <c r="E54" s="38"/>
      <c r="F54" s="7"/>
      <c r="G54" s="38"/>
      <c r="H54" s="140"/>
      <c r="I54" s="38"/>
      <c r="J54" s="38"/>
    </row>
    <row r="55" spans="1:10" ht="16.5" thickBot="1" x14ac:dyDescent="0.3">
      <c r="A55" s="6" t="s">
        <v>0</v>
      </c>
      <c r="B55" s="6"/>
      <c r="C55" s="3">
        <f t="shared" ref="C55" si="4">SUM(C51:C54)</f>
        <v>354649.5</v>
      </c>
      <c r="D55" s="3">
        <f>SUM(D51:D54)</f>
        <v>750000</v>
      </c>
      <c r="E55" s="3">
        <f t="shared" ref="E55:J55" si="5">SUM(E51:E54)</f>
        <v>484195</v>
      </c>
      <c r="F55" s="3">
        <f t="shared" si="5"/>
        <v>800000</v>
      </c>
      <c r="G55" s="3">
        <f t="shared" si="5"/>
        <v>741050</v>
      </c>
      <c r="H55" s="3">
        <f>SUM(H51:H54)</f>
        <v>850000</v>
      </c>
      <c r="I55" s="3">
        <f t="shared" si="5"/>
        <v>0</v>
      </c>
      <c r="J55" s="3">
        <f t="shared" si="5"/>
        <v>0</v>
      </c>
    </row>
    <row r="56" spans="1:10" ht="15.75" thickTop="1" x14ac:dyDescent="0.25">
      <c r="A56" s="48"/>
      <c r="B56" s="48"/>
      <c r="C56" s="47"/>
      <c r="D56" s="47"/>
      <c r="E56" s="47"/>
      <c r="F56" s="47"/>
      <c r="G56" s="47"/>
      <c r="H56" s="47"/>
      <c r="I56" s="47"/>
      <c r="J56" s="47"/>
    </row>
    <row r="57" spans="1:10" ht="15.75" x14ac:dyDescent="0.25">
      <c r="A57" s="22" t="s">
        <v>61</v>
      </c>
      <c r="B57" s="21"/>
      <c r="C57" s="1"/>
      <c r="D57" s="1"/>
      <c r="E57" s="1"/>
      <c r="F57" s="1"/>
      <c r="G57" s="1"/>
      <c r="H57" s="1"/>
      <c r="I57" s="1"/>
      <c r="J57" s="1"/>
    </row>
    <row r="58" spans="1:10" ht="15" customHeight="1" x14ac:dyDescent="0.25">
      <c r="A58" s="397" t="s">
        <v>12</v>
      </c>
      <c r="B58" s="398"/>
      <c r="C58" s="382">
        <v>2021</v>
      </c>
      <c r="D58" s="397">
        <v>2022</v>
      </c>
      <c r="E58" s="398"/>
      <c r="F58" s="404">
        <v>2023</v>
      </c>
      <c r="G58" s="405"/>
      <c r="H58" s="422">
        <v>2024</v>
      </c>
      <c r="I58" s="423"/>
      <c r="J58" s="402" t="s">
        <v>316</v>
      </c>
    </row>
    <row r="59" spans="1:10" ht="46.5" customHeight="1" x14ac:dyDescent="0.25">
      <c r="A59" s="399"/>
      <c r="B59" s="400"/>
      <c r="C59" s="199" t="s">
        <v>8</v>
      </c>
      <c r="D59" s="41" t="s">
        <v>7</v>
      </c>
      <c r="E59" s="251" t="s">
        <v>8</v>
      </c>
      <c r="F59" s="201" t="s">
        <v>7</v>
      </c>
      <c r="G59" s="384" t="s">
        <v>8</v>
      </c>
      <c r="H59" s="201" t="s">
        <v>7</v>
      </c>
      <c r="I59" s="384" t="s">
        <v>318</v>
      </c>
      <c r="J59" s="403"/>
    </row>
    <row r="60" spans="1:10" ht="18.600000000000001" customHeight="1" x14ac:dyDescent="0.25">
      <c r="A60" s="283">
        <v>2001</v>
      </c>
      <c r="B60" s="13" t="s">
        <v>27</v>
      </c>
      <c r="C60" s="285"/>
      <c r="D60" s="41"/>
      <c r="E60" s="285"/>
      <c r="F60" s="201"/>
      <c r="G60" s="285"/>
      <c r="H60" s="49">
        <v>1000000</v>
      </c>
      <c r="I60" s="383"/>
      <c r="J60" s="284"/>
    </row>
    <row r="61" spans="1:10" x14ac:dyDescent="0.25">
      <c r="A61" s="19">
        <v>2102</v>
      </c>
      <c r="B61" s="16" t="s">
        <v>4</v>
      </c>
      <c r="C61" s="49">
        <v>180825.8</v>
      </c>
      <c r="D61" s="49">
        <v>1000000</v>
      </c>
      <c r="E61" s="49">
        <v>846000</v>
      </c>
      <c r="F61" s="49">
        <v>500000</v>
      </c>
      <c r="G61" s="49">
        <v>0</v>
      </c>
      <c r="H61" s="49">
        <v>1000000</v>
      </c>
      <c r="I61" s="49"/>
      <c r="J61" s="49"/>
    </row>
    <row r="62" spans="1:10" x14ac:dyDescent="0.25">
      <c r="A62" s="12">
        <v>2103</v>
      </c>
      <c r="B62" s="16" t="s">
        <v>3</v>
      </c>
      <c r="C62" s="49">
        <v>1184754.6100000001</v>
      </c>
      <c r="D62" s="49">
        <v>1000000</v>
      </c>
      <c r="E62" s="49">
        <v>0</v>
      </c>
      <c r="F62" s="49">
        <v>600000</v>
      </c>
      <c r="G62" s="49">
        <v>0</v>
      </c>
      <c r="H62" s="49">
        <v>511000</v>
      </c>
      <c r="I62" s="49"/>
      <c r="J62" s="49"/>
    </row>
    <row r="63" spans="1:10" x14ac:dyDescent="0.25">
      <c r="A63" s="19">
        <v>2104</v>
      </c>
      <c r="B63" s="13" t="s">
        <v>27</v>
      </c>
      <c r="C63" s="49">
        <v>0</v>
      </c>
      <c r="D63" s="38"/>
      <c r="E63" s="38"/>
      <c r="F63" s="49">
        <v>1800000</v>
      </c>
      <c r="G63" s="38">
        <v>0</v>
      </c>
      <c r="H63" s="38">
        <v>1800000</v>
      </c>
      <c r="I63" s="38"/>
      <c r="J63" s="38"/>
    </row>
    <row r="64" spans="1:10" x14ac:dyDescent="0.25">
      <c r="A64" s="11">
        <v>2106</v>
      </c>
      <c r="B64" s="7" t="s">
        <v>2</v>
      </c>
      <c r="C64" s="49">
        <v>463600</v>
      </c>
      <c r="D64" s="49">
        <v>1000000</v>
      </c>
      <c r="E64" s="49">
        <v>0</v>
      </c>
      <c r="F64" s="49">
        <v>1000000</v>
      </c>
      <c r="G64" s="49">
        <v>0</v>
      </c>
      <c r="H64" s="49">
        <v>1000000</v>
      </c>
      <c r="I64" s="49"/>
      <c r="J64" s="49"/>
    </row>
    <row r="65" spans="1:10" x14ac:dyDescent="0.25">
      <c r="A65" s="12">
        <v>2507</v>
      </c>
      <c r="B65" s="9" t="s">
        <v>1</v>
      </c>
      <c r="C65" s="49">
        <v>0</v>
      </c>
      <c r="D65" s="38"/>
      <c r="E65" s="38"/>
      <c r="F65" s="49"/>
      <c r="G65" s="38"/>
      <c r="H65" s="140"/>
      <c r="I65" s="38"/>
      <c r="J65" s="38"/>
    </row>
    <row r="66" spans="1:10" ht="16.5" thickBot="1" x14ac:dyDescent="0.3">
      <c r="A66" s="6" t="s">
        <v>0</v>
      </c>
      <c r="B66" s="6"/>
      <c r="C66" s="3">
        <f t="shared" ref="C66:J66" si="6">SUM(C60:C65)</f>
        <v>1829180.4100000001</v>
      </c>
      <c r="D66" s="3">
        <f t="shared" si="6"/>
        <v>3000000</v>
      </c>
      <c r="E66" s="3">
        <f t="shared" si="6"/>
        <v>846000</v>
      </c>
      <c r="F66" s="3">
        <f t="shared" si="6"/>
        <v>3900000</v>
      </c>
      <c r="G66" s="3">
        <f t="shared" si="6"/>
        <v>0</v>
      </c>
      <c r="H66" s="3">
        <f>SUM(H60:H65)</f>
        <v>5311000</v>
      </c>
      <c r="I66" s="3">
        <f t="shared" si="6"/>
        <v>0</v>
      </c>
      <c r="J66" s="3">
        <f t="shared" si="6"/>
        <v>0</v>
      </c>
    </row>
    <row r="67" spans="1:10" ht="15.75" thickTop="1" x14ac:dyDescent="0.25">
      <c r="A67" s="48"/>
      <c r="B67" s="48"/>
      <c r="C67" s="47"/>
      <c r="D67" s="47"/>
      <c r="E67" s="47"/>
      <c r="F67" s="47"/>
      <c r="G67" s="47"/>
      <c r="H67" s="47"/>
      <c r="I67" s="47"/>
      <c r="J67" s="47"/>
    </row>
    <row r="68" spans="1:10" x14ac:dyDescent="0.25">
      <c r="A68" s="48"/>
      <c r="B68" s="48"/>
      <c r="C68" s="47"/>
      <c r="D68" s="47"/>
      <c r="E68" s="47"/>
      <c r="F68" s="47"/>
      <c r="G68" s="47"/>
      <c r="H68" s="47"/>
      <c r="I68" s="47"/>
      <c r="J68" s="47"/>
    </row>
    <row r="69" spans="1:10" x14ac:dyDescent="0.25">
      <c r="A69" s="48"/>
      <c r="B69" s="48"/>
      <c r="C69" s="47"/>
      <c r="D69" s="47"/>
      <c r="E69" s="47"/>
      <c r="F69" s="47"/>
      <c r="G69" s="47"/>
      <c r="H69" s="47"/>
      <c r="I69" s="47"/>
      <c r="J69" s="47"/>
    </row>
    <row r="70" spans="1:10" ht="18" x14ac:dyDescent="0.25">
      <c r="A70" s="46" t="s">
        <v>66</v>
      </c>
      <c r="B70" s="48"/>
      <c r="C70" s="47"/>
      <c r="D70" s="47"/>
      <c r="E70" s="47"/>
      <c r="F70" s="47"/>
      <c r="G70" s="47"/>
      <c r="H70" s="47"/>
      <c r="I70" s="47"/>
      <c r="J70" s="47"/>
    </row>
    <row r="71" spans="1:10" ht="18" x14ac:dyDescent="0.25">
      <c r="A71" s="46" t="s">
        <v>63</v>
      </c>
      <c r="B71" s="48"/>
      <c r="C71" s="47"/>
      <c r="D71" s="47"/>
      <c r="E71" s="47"/>
      <c r="F71" s="47"/>
      <c r="G71" s="47"/>
      <c r="H71" s="47"/>
      <c r="I71" s="47"/>
      <c r="J71" s="47"/>
    </row>
    <row r="72" spans="1:10" ht="15.75" x14ac:dyDescent="0.25">
      <c r="A72" s="22" t="s">
        <v>60</v>
      </c>
      <c r="B72" s="21"/>
      <c r="C72" s="1"/>
      <c r="D72" s="1"/>
      <c r="E72" s="1"/>
      <c r="F72" s="1"/>
      <c r="G72" s="1"/>
      <c r="H72" s="1"/>
      <c r="I72" s="1"/>
      <c r="J72" s="1"/>
    </row>
    <row r="73" spans="1:10" ht="15" customHeight="1" x14ac:dyDescent="0.25">
      <c r="A73" s="397" t="s">
        <v>12</v>
      </c>
      <c r="B73" s="398"/>
      <c r="C73" s="382">
        <v>2021</v>
      </c>
      <c r="D73" s="397">
        <v>2022</v>
      </c>
      <c r="E73" s="398"/>
      <c r="F73" s="404">
        <v>2023</v>
      </c>
      <c r="G73" s="405"/>
      <c r="H73" s="422">
        <v>2024</v>
      </c>
      <c r="I73" s="423"/>
      <c r="J73" s="402" t="s">
        <v>316</v>
      </c>
    </row>
    <row r="74" spans="1:10" ht="48" customHeight="1" x14ac:dyDescent="0.25">
      <c r="A74" s="399"/>
      <c r="B74" s="400"/>
      <c r="C74" s="199" t="s">
        <v>8</v>
      </c>
      <c r="D74" s="41" t="s">
        <v>7</v>
      </c>
      <c r="E74" s="251" t="s">
        <v>8</v>
      </c>
      <c r="F74" s="201" t="s">
        <v>7</v>
      </c>
      <c r="G74" s="384" t="s">
        <v>8</v>
      </c>
      <c r="H74" s="201" t="s">
        <v>7</v>
      </c>
      <c r="I74" s="384" t="s">
        <v>318</v>
      </c>
      <c r="J74" s="403"/>
    </row>
    <row r="75" spans="1:10" ht="18" customHeight="1" x14ac:dyDescent="0.25">
      <c r="A75" s="283">
        <v>2001</v>
      </c>
      <c r="B75" s="13" t="s">
        <v>27</v>
      </c>
      <c r="C75" s="285"/>
      <c r="D75" s="41"/>
      <c r="E75" s="285"/>
      <c r="F75" s="201"/>
      <c r="G75" s="285"/>
      <c r="H75" s="286">
        <v>800000</v>
      </c>
      <c r="I75" s="383"/>
      <c r="J75" s="284"/>
    </row>
    <row r="76" spans="1:10" x14ac:dyDescent="0.25">
      <c r="A76" s="19">
        <v>2102</v>
      </c>
      <c r="B76" s="16" t="s">
        <v>4</v>
      </c>
      <c r="C76" s="49">
        <v>289526.25</v>
      </c>
      <c r="D76" s="49">
        <v>500000</v>
      </c>
      <c r="E76" s="49">
        <v>488000</v>
      </c>
      <c r="F76" s="49">
        <v>500000</v>
      </c>
      <c r="G76" s="49">
        <v>406204.6</v>
      </c>
      <c r="H76" s="38">
        <v>1000000</v>
      </c>
      <c r="I76" s="49"/>
      <c r="J76" s="49"/>
    </row>
    <row r="77" spans="1:10" x14ac:dyDescent="0.25">
      <c r="A77" s="12">
        <v>2103</v>
      </c>
      <c r="B77" s="16" t="s">
        <v>3</v>
      </c>
      <c r="C77" s="38">
        <v>1080000</v>
      </c>
      <c r="D77" s="38">
        <v>300000</v>
      </c>
      <c r="E77" s="38">
        <v>0</v>
      </c>
      <c r="F77" s="49">
        <v>1000000</v>
      </c>
      <c r="G77" s="38">
        <v>0</v>
      </c>
      <c r="H77" s="38">
        <v>200000</v>
      </c>
      <c r="I77" s="38"/>
      <c r="J77" s="38"/>
    </row>
    <row r="78" spans="1:10" x14ac:dyDescent="0.25">
      <c r="A78" s="19">
        <v>2104</v>
      </c>
      <c r="B78" s="13" t="s">
        <v>27</v>
      </c>
      <c r="C78" s="38">
        <v>0</v>
      </c>
      <c r="D78" s="38"/>
      <c r="E78" s="38"/>
      <c r="F78" s="49">
        <v>0</v>
      </c>
      <c r="G78" s="38"/>
      <c r="H78" s="140"/>
      <c r="I78" s="38"/>
      <c r="J78" s="38"/>
    </row>
    <row r="79" spans="1:10" x14ac:dyDescent="0.25">
      <c r="A79" s="11">
        <v>2106</v>
      </c>
      <c r="B79" s="7" t="s">
        <v>2</v>
      </c>
      <c r="C79" s="38">
        <v>495000</v>
      </c>
      <c r="D79" s="49">
        <v>500000</v>
      </c>
      <c r="E79" s="49">
        <v>0</v>
      </c>
      <c r="F79" s="49">
        <v>500000</v>
      </c>
      <c r="G79" s="49">
        <v>0</v>
      </c>
      <c r="H79" s="49">
        <v>0</v>
      </c>
      <c r="I79" s="49"/>
      <c r="J79" s="49"/>
    </row>
    <row r="80" spans="1:10" x14ac:dyDescent="0.25">
      <c r="A80" s="12">
        <v>2507</v>
      </c>
      <c r="B80" s="9" t="s">
        <v>1</v>
      </c>
      <c r="C80" s="38"/>
      <c r="D80" s="38"/>
      <c r="E80" s="38"/>
      <c r="F80" s="49"/>
      <c r="G80" s="38"/>
      <c r="H80" s="140"/>
      <c r="I80" s="38"/>
      <c r="J80" s="38"/>
    </row>
    <row r="81" spans="1:10" ht="16.5" thickBot="1" x14ac:dyDescent="0.3">
      <c r="A81" s="6" t="s">
        <v>0</v>
      </c>
      <c r="B81" s="6"/>
      <c r="C81" s="3">
        <f t="shared" ref="C81:J81" si="7">SUM(C75:C80)</f>
        <v>1864526.25</v>
      </c>
      <c r="D81" s="3">
        <f t="shared" si="7"/>
        <v>1300000</v>
      </c>
      <c r="E81" s="3">
        <f t="shared" si="7"/>
        <v>488000</v>
      </c>
      <c r="F81" s="3">
        <f t="shared" si="7"/>
        <v>2000000</v>
      </c>
      <c r="G81" s="3">
        <f t="shared" si="7"/>
        <v>406204.6</v>
      </c>
      <c r="H81" s="3">
        <f>SUM(H75:H80)</f>
        <v>2000000</v>
      </c>
      <c r="I81" s="3">
        <f t="shared" si="7"/>
        <v>0</v>
      </c>
      <c r="J81" s="3">
        <f t="shared" si="7"/>
        <v>0</v>
      </c>
    </row>
    <row r="82" spans="1:10" ht="15.75" thickTop="1" x14ac:dyDescent="0.25">
      <c r="A82" s="48"/>
      <c r="B82" s="48"/>
      <c r="C82" s="47"/>
      <c r="D82" s="47"/>
      <c r="E82" s="47"/>
      <c r="F82" s="47"/>
      <c r="G82" s="47"/>
      <c r="H82" s="47"/>
      <c r="I82" s="47"/>
      <c r="J82" s="47"/>
    </row>
    <row r="83" spans="1:10" ht="18" customHeight="1" thickBot="1" x14ac:dyDescent="0.3">
      <c r="A83" s="48"/>
      <c r="B83" s="37" t="s">
        <v>152</v>
      </c>
      <c r="C83" s="392">
        <f t="shared" ref="C83:J83" si="8">C14+C32+C46+C55+C66+C81</f>
        <v>8413536.7699999996</v>
      </c>
      <c r="D83" s="392">
        <f t="shared" si="8"/>
        <v>20200000</v>
      </c>
      <c r="E83" s="392">
        <f t="shared" si="8"/>
        <v>1959648.56</v>
      </c>
      <c r="F83" s="392">
        <f t="shared" si="8"/>
        <v>35500000</v>
      </c>
      <c r="G83" s="392">
        <f t="shared" si="8"/>
        <v>2193247.1</v>
      </c>
      <c r="H83" s="392">
        <f t="shared" si="8"/>
        <v>38661000</v>
      </c>
      <c r="I83" s="392">
        <f t="shared" si="8"/>
        <v>0</v>
      </c>
      <c r="J83" s="392">
        <f t="shared" si="8"/>
        <v>0</v>
      </c>
    </row>
    <row r="84" spans="1:10" ht="15.75" thickTop="1" x14ac:dyDescent="0.25">
      <c r="A84" s="48"/>
      <c r="C84" s="47"/>
      <c r="D84" s="47"/>
      <c r="E84" s="47"/>
      <c r="F84" s="47"/>
      <c r="G84" s="47"/>
      <c r="H84" s="47"/>
      <c r="I84" s="47"/>
      <c r="J84" s="47"/>
    </row>
    <row r="86" spans="1:10" x14ac:dyDescent="0.25">
      <c r="B86" s="25" t="s">
        <v>173</v>
      </c>
    </row>
    <row r="87" spans="1:10" x14ac:dyDescent="0.25">
      <c r="B87" s="25" t="s">
        <v>121</v>
      </c>
      <c r="C87" s="256" t="s">
        <v>188</v>
      </c>
    </row>
    <row r="89" spans="1:10" ht="24" customHeight="1" x14ac:dyDescent="0.25"/>
    <row r="90" spans="1:10" ht="16.5" customHeight="1" x14ac:dyDescent="0.25">
      <c r="B90" s="257" t="s">
        <v>334</v>
      </c>
    </row>
  </sheetData>
  <mergeCells count="31">
    <mergeCell ref="A1:J1"/>
    <mergeCell ref="A73:B74"/>
    <mergeCell ref="A58:B59"/>
    <mergeCell ref="A49:B50"/>
    <mergeCell ref="A38:B39"/>
    <mergeCell ref="J49:J50"/>
    <mergeCell ref="D58:E58"/>
    <mergeCell ref="J58:J59"/>
    <mergeCell ref="D73:E73"/>
    <mergeCell ref="J73:J74"/>
    <mergeCell ref="D49:E49"/>
    <mergeCell ref="F49:G49"/>
    <mergeCell ref="F58:G58"/>
    <mergeCell ref="D19:E19"/>
    <mergeCell ref="J19:J20"/>
    <mergeCell ref="D38:E38"/>
    <mergeCell ref="F73:G73"/>
    <mergeCell ref="H58:I58"/>
    <mergeCell ref="H73:I73"/>
    <mergeCell ref="J5:J6"/>
    <mergeCell ref="A5:B6"/>
    <mergeCell ref="A19:B20"/>
    <mergeCell ref="H49:I49"/>
    <mergeCell ref="J38:J39"/>
    <mergeCell ref="F5:G5"/>
    <mergeCell ref="F19:G19"/>
    <mergeCell ref="F38:G38"/>
    <mergeCell ref="H5:I5"/>
    <mergeCell ref="H19:I19"/>
    <mergeCell ref="H38:I38"/>
    <mergeCell ref="D5:E5"/>
  </mergeCells>
  <pageMargins left="0.75" right="0.61" top="0.45" bottom="0.31" header="0.3" footer="0.3"/>
  <pageSetup paperSize="9" scale="84" orientation="landscape" r:id="rId1"/>
  <rowBreaks count="2" manualBreakCount="2">
    <brk id="34" max="16383" man="1"/>
    <brk id="68" max="9" man="1"/>
  </rowBreaks>
  <colBreaks count="1" manualBreakCount="1">
    <brk id="10" max="88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view="pageBreakPreview" topLeftCell="A19" zoomScale="60" zoomScaleNormal="100" workbookViewId="0">
      <selection activeCell="B51" sqref="B51"/>
    </sheetView>
  </sheetViews>
  <sheetFormatPr defaultRowHeight="15" x14ac:dyDescent="0.25"/>
  <cols>
    <col min="1" max="1" width="6.85546875" customWidth="1"/>
    <col min="2" max="2" width="25.28515625" customWidth="1"/>
    <col min="3" max="15" width="0" hidden="1" customWidth="1"/>
    <col min="16" max="16" width="13.85546875" hidden="1" customWidth="1"/>
    <col min="17" max="17" width="15" hidden="1" customWidth="1"/>
    <col min="18" max="18" width="14.28515625" customWidth="1"/>
    <col min="19" max="19" width="13.140625" hidden="1" customWidth="1"/>
    <col min="20" max="22" width="14" customWidth="1"/>
    <col min="23" max="25" width="16.42578125" customWidth="1"/>
    <col min="26" max="26" width="16" customWidth="1"/>
    <col min="27" max="27" width="10.5703125" bestFit="1" customWidth="1"/>
  </cols>
  <sheetData>
    <row r="1" spans="1:27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</row>
    <row r="2" spans="1:27" ht="18" x14ac:dyDescent="0.25">
      <c r="A2" s="46" t="s">
        <v>59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7" x14ac:dyDescent="0.25">
      <c r="A3" s="22" t="s">
        <v>58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7" ht="15.75" x14ac:dyDescent="0.25">
      <c r="A4" s="22" t="s">
        <v>13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47">
        <v>2019</v>
      </c>
      <c r="Q5" s="247">
        <v>2020</v>
      </c>
      <c r="R5" s="382">
        <v>2021</v>
      </c>
      <c r="T5" s="417">
        <v>2022</v>
      </c>
      <c r="U5" s="418"/>
      <c r="V5" s="422">
        <v>2023</v>
      </c>
      <c r="W5" s="423"/>
      <c r="X5" s="415">
        <v>2024</v>
      </c>
      <c r="Y5" s="415"/>
      <c r="Z5" s="402" t="s">
        <v>316</v>
      </c>
    </row>
    <row r="6" spans="1:27" ht="51.75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42" t="s">
        <v>7</v>
      </c>
      <c r="Q6" s="40" t="s">
        <v>8</v>
      </c>
      <c r="R6" s="205" t="s">
        <v>8</v>
      </c>
      <c r="S6" s="40" t="s">
        <v>6</v>
      </c>
      <c r="T6" s="41" t="s">
        <v>7</v>
      </c>
      <c r="U6" s="251" t="s">
        <v>8</v>
      </c>
      <c r="V6" s="201" t="s">
        <v>7</v>
      </c>
      <c r="W6" s="384" t="s">
        <v>8</v>
      </c>
      <c r="X6" s="201" t="s">
        <v>7</v>
      </c>
      <c r="Y6" s="384" t="s">
        <v>318</v>
      </c>
      <c r="Z6" s="403"/>
    </row>
    <row r="7" spans="1:27" ht="14.25" customHeight="1" x14ac:dyDescent="0.25">
      <c r="A7" s="19">
        <v>2002</v>
      </c>
      <c r="B7" s="13" t="s">
        <v>20</v>
      </c>
      <c r="C7" s="43"/>
      <c r="D7" s="275"/>
      <c r="E7" s="275"/>
      <c r="F7" s="274"/>
      <c r="G7" s="274"/>
      <c r="H7" s="275"/>
      <c r="I7" s="274"/>
      <c r="J7" s="275"/>
      <c r="K7" s="275"/>
      <c r="L7" s="274"/>
      <c r="M7" s="274"/>
      <c r="N7" s="274"/>
      <c r="O7" s="275"/>
      <c r="P7" s="275"/>
      <c r="Q7" s="274"/>
      <c r="R7" s="274"/>
      <c r="S7" s="274"/>
      <c r="T7" s="41"/>
      <c r="U7" s="274"/>
      <c r="V7" s="201"/>
      <c r="W7" s="274"/>
      <c r="X7" s="383"/>
      <c r="Y7" s="383"/>
      <c r="Z7" s="383"/>
    </row>
    <row r="8" spans="1:27" x14ac:dyDescent="0.25">
      <c r="A8" s="19">
        <v>2003</v>
      </c>
      <c r="B8" s="16" t="s">
        <v>19</v>
      </c>
      <c r="C8" s="17"/>
      <c r="D8" s="4"/>
      <c r="E8" s="4"/>
      <c r="F8" s="4"/>
      <c r="G8" s="4">
        <v>605000</v>
      </c>
      <c r="H8" s="4">
        <v>604645.86</v>
      </c>
      <c r="I8" s="4">
        <f>H8/G8*100</f>
        <v>99.941464462809918</v>
      </c>
      <c r="J8" s="4"/>
      <c r="K8" s="4"/>
      <c r="L8" s="4"/>
      <c r="M8" s="4"/>
      <c r="N8" s="4">
        <v>1758261</v>
      </c>
      <c r="O8" s="4">
        <v>1758261</v>
      </c>
      <c r="P8" s="49">
        <v>0</v>
      </c>
      <c r="Q8" s="49"/>
      <c r="R8" s="49">
        <v>478758.75</v>
      </c>
      <c r="S8" s="49">
        <v>2000000</v>
      </c>
      <c r="T8" s="49">
        <v>2000000</v>
      </c>
      <c r="U8" s="49">
        <v>1888552.4</v>
      </c>
      <c r="V8" s="49">
        <v>1000000</v>
      </c>
      <c r="W8" s="49">
        <v>399030</v>
      </c>
      <c r="X8" s="49">
        <v>1000000</v>
      </c>
      <c r="Y8" s="49"/>
      <c r="Z8" s="49"/>
    </row>
    <row r="9" spans="1:27" x14ac:dyDescent="0.25">
      <c r="A9" s="12">
        <v>2102</v>
      </c>
      <c r="B9" s="16" t="s">
        <v>4</v>
      </c>
      <c r="C9" s="14">
        <v>311518</v>
      </c>
      <c r="D9" s="8">
        <v>500000</v>
      </c>
      <c r="E9" s="8">
        <v>452396</v>
      </c>
      <c r="F9" s="4">
        <f>E9/D9*100</f>
        <v>90.479200000000006</v>
      </c>
      <c r="G9" s="8">
        <v>500000</v>
      </c>
      <c r="H9" s="8">
        <v>490877.5</v>
      </c>
      <c r="I9" s="4">
        <f>H9/G9*100</f>
        <v>98.1755</v>
      </c>
      <c r="J9" s="8">
        <v>1000000</v>
      </c>
      <c r="K9" s="8">
        <v>3988845</v>
      </c>
      <c r="L9" s="8">
        <f>K9/M9*100</f>
        <v>99.721125000000001</v>
      </c>
      <c r="M9" s="8">
        <v>4000000</v>
      </c>
      <c r="N9" s="8">
        <v>5000000</v>
      </c>
      <c r="O9" s="8">
        <v>3965969.13</v>
      </c>
      <c r="P9" s="38">
        <v>0</v>
      </c>
      <c r="Q9" s="38">
        <v>931612</v>
      </c>
      <c r="R9" s="49">
        <v>1997635</v>
      </c>
      <c r="S9" s="38">
        <v>2000000</v>
      </c>
      <c r="T9" s="49">
        <v>1000000</v>
      </c>
      <c r="U9" s="49">
        <v>65450</v>
      </c>
      <c r="V9" s="38">
        <v>1000000</v>
      </c>
      <c r="W9" s="49">
        <v>0</v>
      </c>
      <c r="X9" s="49">
        <v>3000000</v>
      </c>
      <c r="Y9" s="49"/>
      <c r="Z9" s="49"/>
      <c r="AA9" s="224"/>
    </row>
    <row r="10" spans="1:27" x14ac:dyDescent="0.25">
      <c r="A10" s="12">
        <v>2103</v>
      </c>
      <c r="B10" s="16" t="s">
        <v>3</v>
      </c>
      <c r="C10" s="14">
        <v>566715</v>
      </c>
      <c r="D10" s="8">
        <v>500000</v>
      </c>
      <c r="E10" s="8">
        <v>494000</v>
      </c>
      <c r="F10" s="4">
        <f>E10/D10*100</f>
        <v>98.8</v>
      </c>
      <c r="G10" s="8">
        <v>1379500</v>
      </c>
      <c r="H10" s="8">
        <v>1312000</v>
      </c>
      <c r="I10" s="4">
        <f>H10/G10*100</f>
        <v>95.106922798115249</v>
      </c>
      <c r="J10" s="8">
        <v>1000000</v>
      </c>
      <c r="K10" s="8">
        <v>1802550</v>
      </c>
      <c r="L10" s="8">
        <f>K10/M10*100</f>
        <v>60.085000000000001</v>
      </c>
      <c r="M10" s="8">
        <v>3000000</v>
      </c>
      <c r="N10" s="8">
        <v>3300000</v>
      </c>
      <c r="O10" s="8">
        <v>3289825.64</v>
      </c>
      <c r="P10" s="38">
        <v>0</v>
      </c>
      <c r="Q10" s="38">
        <v>1077980</v>
      </c>
      <c r="R10" s="49">
        <v>1998625</v>
      </c>
      <c r="S10" s="38">
        <v>2000000</v>
      </c>
      <c r="T10" s="49">
        <v>1000000</v>
      </c>
      <c r="U10" s="49">
        <v>190900</v>
      </c>
      <c r="V10" s="38">
        <v>1000000</v>
      </c>
      <c r="W10" s="49">
        <v>0</v>
      </c>
      <c r="X10" s="49">
        <v>2000000</v>
      </c>
      <c r="Y10" s="49"/>
      <c r="Z10" s="49"/>
    </row>
    <row r="11" spans="1:27" x14ac:dyDescent="0.25">
      <c r="A11" s="11">
        <v>2106</v>
      </c>
      <c r="B11" s="7" t="s">
        <v>2</v>
      </c>
      <c r="C11" s="7"/>
      <c r="D11" s="7"/>
      <c r="E11" s="7"/>
      <c r="F11" s="7"/>
      <c r="G11" s="7"/>
      <c r="H11" s="7"/>
      <c r="I11" s="7"/>
      <c r="J11" s="7"/>
      <c r="K11" s="7"/>
      <c r="L11" s="8"/>
      <c r="M11" s="7"/>
      <c r="N11" s="8">
        <v>500000</v>
      </c>
      <c r="O11" s="8">
        <v>0</v>
      </c>
      <c r="P11" s="38">
        <v>0</v>
      </c>
      <c r="Q11" s="38">
        <v>30250</v>
      </c>
      <c r="R11" s="49"/>
      <c r="S11" s="38">
        <v>0</v>
      </c>
      <c r="T11" s="38"/>
      <c r="U11" s="49"/>
      <c r="V11" s="38">
        <v>1000000</v>
      </c>
      <c r="W11" s="49">
        <v>0</v>
      </c>
      <c r="X11" s="49">
        <v>0</v>
      </c>
      <c r="Y11" s="49"/>
      <c r="Z11" s="49"/>
      <c r="AA11" s="224"/>
    </row>
    <row r="12" spans="1:27" ht="16.5" thickBot="1" x14ac:dyDescent="0.3">
      <c r="A12" s="6" t="s">
        <v>0</v>
      </c>
      <c r="B12" s="6"/>
      <c r="C12" s="3">
        <f>SUM(C8:C10)</f>
        <v>878233</v>
      </c>
      <c r="D12" s="3">
        <f>SUM(D8:D10)</f>
        <v>1000000</v>
      </c>
      <c r="E12" s="3">
        <f>SUM(E8:E10)</f>
        <v>946396</v>
      </c>
      <c r="F12" s="3">
        <f>E12/D12*100</f>
        <v>94.639600000000002</v>
      </c>
      <c r="G12" s="3">
        <f>SUM(G8:G10)</f>
        <v>2484500</v>
      </c>
      <c r="H12" s="3">
        <f>SUM(H8:H10)</f>
        <v>2407523.36</v>
      </c>
      <c r="I12" s="3">
        <f>H12/G12*100</f>
        <v>96.901725095592667</v>
      </c>
      <c r="J12" s="3">
        <f>SUM(J8:J10)</f>
        <v>2000000</v>
      </c>
      <c r="K12" s="3">
        <f>SUM(K8:K10)</f>
        <v>5791395</v>
      </c>
      <c r="L12" s="8">
        <f>K12/M12*100</f>
        <v>82.734214285714273</v>
      </c>
      <c r="M12" s="3">
        <f>SUM(M8:M10)</f>
        <v>7000000</v>
      </c>
      <c r="N12" s="3">
        <f>SUM(N9:N11)</f>
        <v>8800000</v>
      </c>
      <c r="O12" s="3">
        <f>SUM(O9:O11)</f>
        <v>7255794.7699999996</v>
      </c>
      <c r="P12" s="3">
        <f>SUM(P8:P11)</f>
        <v>0</v>
      </c>
      <c r="Q12" s="3">
        <f>SUM(Q7:Q11)</f>
        <v>2039842</v>
      </c>
      <c r="R12" s="3">
        <f t="shared" ref="R12:Z12" si="0">SUM(R7:R11)</f>
        <v>4475018.75</v>
      </c>
      <c r="S12" s="3">
        <f t="shared" si="0"/>
        <v>6000000</v>
      </c>
      <c r="T12" s="3">
        <f t="shared" si="0"/>
        <v>4000000</v>
      </c>
      <c r="U12" s="3">
        <f t="shared" si="0"/>
        <v>2144902.4</v>
      </c>
      <c r="V12" s="3">
        <f t="shared" si="0"/>
        <v>4000000</v>
      </c>
      <c r="W12" s="3">
        <f t="shared" si="0"/>
        <v>399030</v>
      </c>
      <c r="X12" s="3">
        <f>SUM(X7:X11)</f>
        <v>6000000</v>
      </c>
      <c r="Y12" s="3">
        <f t="shared" si="0"/>
        <v>0</v>
      </c>
      <c r="Z12" s="3">
        <f t="shared" si="0"/>
        <v>0</v>
      </c>
    </row>
    <row r="13" spans="1:27" ht="15.75" thickTop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5.75" x14ac:dyDescent="0.25">
      <c r="A14" s="23"/>
      <c r="B14" s="64"/>
      <c r="C14" s="64"/>
      <c r="D14" s="64"/>
      <c r="E14" s="64"/>
      <c r="F14" s="33"/>
      <c r="G14" s="33"/>
      <c r="H14" s="33"/>
      <c r="I14" s="33"/>
      <c r="J14" s="33"/>
      <c r="K14" s="33"/>
      <c r="L14" s="33"/>
      <c r="M14" s="33"/>
      <c r="N14" s="64"/>
      <c r="O14" s="64"/>
      <c r="P14" s="64"/>
      <c r="Q14" s="64"/>
      <c r="R14" s="64"/>
      <c r="S14" s="64"/>
      <c r="T14" s="33"/>
      <c r="U14" s="33"/>
      <c r="V14" s="33"/>
      <c r="W14" s="33"/>
      <c r="X14" s="33"/>
      <c r="Y14" s="33"/>
      <c r="Z14" s="33"/>
    </row>
    <row r="15" spans="1:27" x14ac:dyDescent="0.25">
      <c r="A15" s="22" t="s">
        <v>58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7" ht="15.75" x14ac:dyDescent="0.25">
      <c r="A16" s="22" t="s">
        <v>57</v>
      </c>
      <c r="B16" s="21"/>
      <c r="C16" s="2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25">
      <c r="A17" s="397" t="s">
        <v>12</v>
      </c>
      <c r="B17" s="398"/>
      <c r="C17" s="45">
        <v>2014</v>
      </c>
      <c r="D17" s="409">
        <v>2015</v>
      </c>
      <c r="E17" s="410"/>
      <c r="F17" s="411"/>
      <c r="G17" s="409">
        <v>2016</v>
      </c>
      <c r="H17" s="410"/>
      <c r="I17" s="411"/>
      <c r="J17" s="42">
        <v>2017</v>
      </c>
      <c r="K17" s="412">
        <v>2017</v>
      </c>
      <c r="L17" s="413"/>
      <c r="M17" s="414"/>
      <c r="N17" s="412">
        <v>2018</v>
      </c>
      <c r="O17" s="414"/>
      <c r="P17" s="247">
        <v>2019</v>
      </c>
      <c r="Q17" s="249">
        <v>2020</v>
      </c>
      <c r="R17" s="386">
        <v>2021</v>
      </c>
      <c r="S17" s="44">
        <v>2022</v>
      </c>
      <c r="T17" s="417">
        <v>2022</v>
      </c>
      <c r="U17" s="418"/>
      <c r="V17" s="422">
        <v>2023</v>
      </c>
      <c r="W17" s="423"/>
      <c r="X17" s="415">
        <v>2024</v>
      </c>
      <c r="Y17" s="415"/>
      <c r="Z17" s="402" t="s">
        <v>316</v>
      </c>
    </row>
    <row r="18" spans="1:26" ht="54" customHeight="1" x14ac:dyDescent="0.25">
      <c r="A18" s="399"/>
      <c r="B18" s="400"/>
      <c r="C18" s="43" t="s">
        <v>8</v>
      </c>
      <c r="D18" s="42" t="s">
        <v>7</v>
      </c>
      <c r="E18" s="42" t="s">
        <v>8</v>
      </c>
      <c r="F18" s="40" t="s">
        <v>11</v>
      </c>
      <c r="G18" s="40" t="s">
        <v>10</v>
      </c>
      <c r="H18" s="42" t="s">
        <v>8</v>
      </c>
      <c r="I18" s="40" t="s">
        <v>11</v>
      </c>
      <c r="J18" s="42" t="s">
        <v>7</v>
      </c>
      <c r="K18" s="42" t="s">
        <v>9</v>
      </c>
      <c r="L18" s="40" t="s">
        <v>11</v>
      </c>
      <c r="M18" s="40" t="s">
        <v>10</v>
      </c>
      <c r="N18" s="40" t="s">
        <v>10</v>
      </c>
      <c r="O18" s="42" t="s">
        <v>9</v>
      </c>
      <c r="P18" s="42" t="s">
        <v>7</v>
      </c>
      <c r="Q18" s="40" t="s">
        <v>8</v>
      </c>
      <c r="R18" s="205" t="s">
        <v>8</v>
      </c>
      <c r="S18" s="40" t="s">
        <v>6</v>
      </c>
      <c r="T18" s="41" t="s">
        <v>7</v>
      </c>
      <c r="U18" s="251" t="s">
        <v>8</v>
      </c>
      <c r="V18" s="201" t="s">
        <v>7</v>
      </c>
      <c r="W18" s="384" t="s">
        <v>8</v>
      </c>
      <c r="X18" s="201" t="s">
        <v>7</v>
      </c>
      <c r="Y18" s="384" t="s">
        <v>318</v>
      </c>
      <c r="Z18" s="403"/>
    </row>
    <row r="19" spans="1:26" x14ac:dyDescent="0.25">
      <c r="A19" s="85">
        <v>2001</v>
      </c>
      <c r="B19" s="16" t="s">
        <v>5</v>
      </c>
      <c r="C19" s="85"/>
      <c r="D19" s="4">
        <v>14600000</v>
      </c>
      <c r="E19" s="4">
        <v>3417676</v>
      </c>
      <c r="F19" s="49"/>
      <c r="G19" s="4">
        <v>10000000</v>
      </c>
      <c r="H19" s="4">
        <v>9580534.6699999999</v>
      </c>
      <c r="I19" s="49">
        <f>H19/G19*100</f>
        <v>95.805346700000001</v>
      </c>
      <c r="J19" s="119"/>
      <c r="K19" s="120"/>
      <c r="L19" s="120"/>
      <c r="M19" s="119"/>
      <c r="N19" s="121">
        <v>3000000</v>
      </c>
      <c r="O19" s="121">
        <v>2117751.4300000002</v>
      </c>
      <c r="P19" s="56">
        <v>0</v>
      </c>
      <c r="Q19" s="56">
        <v>227722</v>
      </c>
      <c r="R19" s="56">
        <v>884471.23</v>
      </c>
      <c r="S19" s="56">
        <v>500000</v>
      </c>
      <c r="T19" s="56">
        <v>500000</v>
      </c>
      <c r="U19" s="56">
        <v>453310</v>
      </c>
      <c r="V19" s="56">
        <v>0</v>
      </c>
      <c r="W19" s="56"/>
      <c r="X19" s="56">
        <v>0</v>
      </c>
      <c r="Y19" s="56"/>
      <c r="Z19" s="56"/>
    </row>
    <row r="20" spans="1:26" x14ac:dyDescent="0.25">
      <c r="A20" s="164">
        <v>2003</v>
      </c>
      <c r="B20" s="16" t="s">
        <v>19</v>
      </c>
      <c r="C20" s="164"/>
      <c r="D20" s="4"/>
      <c r="E20" s="4"/>
      <c r="F20" s="49"/>
      <c r="G20" s="4"/>
      <c r="H20" s="4"/>
      <c r="I20" s="49"/>
      <c r="J20" s="119"/>
      <c r="K20" s="119"/>
      <c r="L20" s="119"/>
      <c r="M20" s="119"/>
      <c r="N20" s="226"/>
      <c r="O20" s="226"/>
      <c r="P20" s="117"/>
      <c r="Q20" s="117"/>
      <c r="R20" s="117"/>
      <c r="S20" s="117"/>
      <c r="T20" s="117"/>
      <c r="U20" s="117"/>
      <c r="V20" s="56">
        <v>200000</v>
      </c>
      <c r="W20" s="117">
        <v>54150</v>
      </c>
      <c r="X20" s="140"/>
      <c r="Y20" s="117"/>
      <c r="Z20" s="117"/>
    </row>
    <row r="21" spans="1:26" x14ac:dyDescent="0.25">
      <c r="A21" s="164">
        <v>2102</v>
      </c>
      <c r="B21" s="16" t="s">
        <v>4</v>
      </c>
      <c r="C21" s="164"/>
      <c r="D21" s="4"/>
      <c r="E21" s="4"/>
      <c r="F21" s="49"/>
      <c r="G21" s="4"/>
      <c r="H21" s="4"/>
      <c r="I21" s="49"/>
      <c r="J21" s="119"/>
      <c r="K21" s="119"/>
      <c r="L21" s="119"/>
      <c r="M21" s="119"/>
      <c r="N21" s="226"/>
      <c r="O21" s="226"/>
      <c r="P21" s="117"/>
      <c r="Q21" s="117"/>
      <c r="R21" s="117"/>
      <c r="S21" s="117"/>
      <c r="T21" s="117"/>
      <c r="U21" s="117"/>
      <c r="V21" s="56">
        <v>500000</v>
      </c>
      <c r="W21" s="117">
        <v>0</v>
      </c>
      <c r="X21" s="117">
        <v>1000000</v>
      </c>
      <c r="Y21" s="117"/>
      <c r="Z21" s="117"/>
    </row>
    <row r="22" spans="1:26" x14ac:dyDescent="0.25">
      <c r="A22" s="164">
        <v>2103</v>
      </c>
      <c r="B22" s="16" t="s">
        <v>3</v>
      </c>
      <c r="C22" s="164"/>
      <c r="D22" s="4"/>
      <c r="E22" s="4"/>
      <c r="F22" s="49"/>
      <c r="G22" s="4"/>
      <c r="H22" s="4"/>
      <c r="I22" s="49"/>
      <c r="J22" s="119"/>
      <c r="K22" s="119"/>
      <c r="L22" s="119"/>
      <c r="M22" s="119"/>
      <c r="N22" s="226"/>
      <c r="O22" s="226"/>
      <c r="P22" s="117"/>
      <c r="Q22" s="117"/>
      <c r="R22" s="117"/>
      <c r="S22" s="117"/>
      <c r="T22" s="117"/>
      <c r="U22" s="117"/>
      <c r="V22" s="56">
        <v>1000000</v>
      </c>
      <c r="W22" s="117">
        <v>0</v>
      </c>
      <c r="X22" s="117">
        <v>1000000</v>
      </c>
      <c r="Y22" s="117"/>
      <c r="Z22" s="117"/>
    </row>
    <row r="23" spans="1:26" ht="16.5" thickBot="1" x14ac:dyDescent="0.3">
      <c r="A23" s="6" t="s">
        <v>0</v>
      </c>
      <c r="B23" s="6"/>
      <c r="C23" s="3">
        <f>SUM(C19:C19)</f>
        <v>0</v>
      </c>
      <c r="D23" s="3">
        <f>SUM(D19:D19)</f>
        <v>14600000</v>
      </c>
      <c r="E23" s="3">
        <f>SUM(E19:E19)</f>
        <v>3417676</v>
      </c>
      <c r="F23" s="3">
        <f>E23/D23*100</f>
        <v>23.408739726027399</v>
      </c>
      <c r="G23" s="3">
        <f>SUM(G19:G19)</f>
        <v>10000000</v>
      </c>
      <c r="H23" s="3">
        <f>SUM(H19:H19)</f>
        <v>9580534.6699999999</v>
      </c>
      <c r="I23" s="3">
        <f>H23/G23*100</f>
        <v>95.805346700000001</v>
      </c>
      <c r="J23" s="3">
        <f>SUM(J19:J19)</f>
        <v>0</v>
      </c>
      <c r="K23" s="3"/>
      <c r="L23" s="3"/>
      <c r="M23" s="3">
        <f>SUM(M19:M19)</f>
        <v>0</v>
      </c>
      <c r="N23" s="3">
        <f>SUM(N19:N19)</f>
        <v>3000000</v>
      </c>
      <c r="O23" s="3">
        <f>SUM(O19:O19)</f>
        <v>2117751.4300000002</v>
      </c>
      <c r="P23" s="3">
        <f>SUM(P19:P19)</f>
        <v>0</v>
      </c>
      <c r="Q23" s="3">
        <f t="shared" ref="Q23:Z23" si="1">SUM(Q19:Q22)</f>
        <v>227722</v>
      </c>
      <c r="R23" s="3">
        <f t="shared" si="1"/>
        <v>884471.23</v>
      </c>
      <c r="S23" s="3">
        <f t="shared" si="1"/>
        <v>500000</v>
      </c>
      <c r="T23" s="3">
        <f t="shared" si="1"/>
        <v>500000</v>
      </c>
      <c r="U23" s="3">
        <f t="shared" si="1"/>
        <v>453310</v>
      </c>
      <c r="V23" s="3">
        <f t="shared" si="1"/>
        <v>1700000</v>
      </c>
      <c r="W23" s="3">
        <f t="shared" si="1"/>
        <v>54150</v>
      </c>
      <c r="X23" s="3">
        <f>SUM(X19:X22)</f>
        <v>2000000</v>
      </c>
      <c r="Y23" s="3">
        <f t="shared" si="1"/>
        <v>0</v>
      </c>
      <c r="Z23" s="3">
        <f t="shared" si="1"/>
        <v>0</v>
      </c>
    </row>
    <row r="24" spans="1:26" ht="16.5" thickTop="1" x14ac:dyDescent="0.25">
      <c r="A24" s="37"/>
      <c r="B24" s="37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x14ac:dyDescent="0.25">
      <c r="A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22" t="s">
        <v>58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5.75" x14ac:dyDescent="0.25">
      <c r="A27" s="22" t="s">
        <v>186</v>
      </c>
      <c r="B27" s="21"/>
      <c r="C27" s="2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397" t="s">
        <v>12</v>
      </c>
      <c r="B28" s="398"/>
      <c r="C28" s="45">
        <v>2014</v>
      </c>
      <c r="D28" s="409">
        <v>2015</v>
      </c>
      <c r="E28" s="410"/>
      <c r="F28" s="411"/>
      <c r="G28" s="409">
        <v>2016</v>
      </c>
      <c r="H28" s="410"/>
      <c r="I28" s="411"/>
      <c r="J28" s="219">
        <v>2017</v>
      </c>
      <c r="K28" s="412">
        <v>2017</v>
      </c>
      <c r="L28" s="413"/>
      <c r="M28" s="414"/>
      <c r="N28" s="412">
        <v>2018</v>
      </c>
      <c r="O28" s="414"/>
      <c r="P28" s="247">
        <v>2019</v>
      </c>
      <c r="Q28" s="249">
        <v>2020</v>
      </c>
      <c r="R28" s="382">
        <v>2021</v>
      </c>
      <c r="S28" s="216">
        <v>2022</v>
      </c>
      <c r="T28" s="417">
        <v>2022</v>
      </c>
      <c r="U28" s="418"/>
      <c r="V28" s="422">
        <v>2023</v>
      </c>
      <c r="W28" s="423"/>
      <c r="X28" s="415">
        <v>2024</v>
      </c>
      <c r="Y28" s="415"/>
      <c r="Z28" s="402" t="s">
        <v>316</v>
      </c>
    </row>
    <row r="29" spans="1:26" ht="57" x14ac:dyDescent="0.25">
      <c r="A29" s="399"/>
      <c r="B29" s="400"/>
      <c r="C29" s="43" t="s">
        <v>8</v>
      </c>
      <c r="D29" s="219" t="s">
        <v>7</v>
      </c>
      <c r="E29" s="219" t="s">
        <v>8</v>
      </c>
      <c r="F29" s="218" t="s">
        <v>11</v>
      </c>
      <c r="G29" s="218" t="s">
        <v>10</v>
      </c>
      <c r="H29" s="219" t="s">
        <v>8</v>
      </c>
      <c r="I29" s="218" t="s">
        <v>11</v>
      </c>
      <c r="J29" s="219" t="s">
        <v>7</v>
      </c>
      <c r="K29" s="219" t="s">
        <v>9</v>
      </c>
      <c r="L29" s="218" t="s">
        <v>11</v>
      </c>
      <c r="M29" s="218" t="s">
        <v>10</v>
      </c>
      <c r="N29" s="218" t="s">
        <v>10</v>
      </c>
      <c r="O29" s="219" t="s">
        <v>9</v>
      </c>
      <c r="P29" s="219" t="s">
        <v>7</v>
      </c>
      <c r="Q29" s="218" t="s">
        <v>8</v>
      </c>
      <c r="R29" s="218" t="s">
        <v>8</v>
      </c>
      <c r="S29" s="218" t="s">
        <v>6</v>
      </c>
      <c r="T29" s="41" t="s">
        <v>7</v>
      </c>
      <c r="U29" s="251" t="s">
        <v>8</v>
      </c>
      <c r="V29" s="201" t="s">
        <v>7</v>
      </c>
      <c r="W29" s="384" t="s">
        <v>8</v>
      </c>
      <c r="X29" s="201" t="s">
        <v>7</v>
      </c>
      <c r="Y29" s="384" t="s">
        <v>318</v>
      </c>
      <c r="Z29" s="403"/>
    </row>
    <row r="30" spans="1:26" x14ac:dyDescent="0.25">
      <c r="A30" s="12">
        <v>2102</v>
      </c>
      <c r="B30" s="16" t="s">
        <v>4</v>
      </c>
      <c r="C30" s="85"/>
      <c r="D30" s="4">
        <v>14600000</v>
      </c>
      <c r="E30" s="4">
        <v>3417676</v>
      </c>
      <c r="F30" s="49"/>
      <c r="G30" s="4">
        <v>10000000</v>
      </c>
      <c r="H30" s="4">
        <v>9580534.6699999999</v>
      </c>
      <c r="I30" s="49">
        <f>H30/G30*100</f>
        <v>95.805346700000001</v>
      </c>
      <c r="J30" s="119"/>
      <c r="K30" s="120"/>
      <c r="L30" s="120"/>
      <c r="M30" s="119"/>
      <c r="N30" s="121">
        <v>3000000</v>
      </c>
      <c r="O30" s="121">
        <v>2117751.4300000002</v>
      </c>
      <c r="P30" s="56">
        <v>0</v>
      </c>
      <c r="Q30" s="56">
        <v>0</v>
      </c>
      <c r="R30" s="56">
        <v>0</v>
      </c>
      <c r="S30" s="56">
        <v>500000</v>
      </c>
      <c r="T30" s="56">
        <v>0</v>
      </c>
      <c r="U30" s="56"/>
      <c r="V30" s="56">
        <v>500000</v>
      </c>
      <c r="W30" s="56">
        <v>0</v>
      </c>
      <c r="X30" s="56">
        <v>2500000</v>
      </c>
      <c r="Y30" s="56"/>
      <c r="Z30" s="56"/>
    </row>
    <row r="31" spans="1:26" x14ac:dyDescent="0.25">
      <c r="A31" s="12">
        <v>2103</v>
      </c>
      <c r="B31" s="16" t="s">
        <v>3</v>
      </c>
      <c r="C31" s="77"/>
      <c r="D31" s="8"/>
      <c r="E31" s="8"/>
      <c r="F31" s="38"/>
      <c r="G31" s="8"/>
      <c r="H31" s="8"/>
      <c r="I31" s="38"/>
      <c r="J31" s="220"/>
      <c r="K31" s="221"/>
      <c r="L31" s="221"/>
      <c r="M31" s="220"/>
      <c r="N31" s="222"/>
      <c r="O31" s="222"/>
      <c r="P31" s="155"/>
      <c r="Q31" s="155"/>
      <c r="R31" s="155"/>
      <c r="S31" s="155"/>
      <c r="T31" s="155"/>
      <c r="U31" s="155"/>
      <c r="V31" s="56">
        <v>500000</v>
      </c>
      <c r="W31" s="155">
        <v>364163</v>
      </c>
      <c r="X31" s="56">
        <v>2000000</v>
      </c>
      <c r="Y31" s="155"/>
      <c r="Z31" s="56"/>
    </row>
    <row r="32" spans="1:26" ht="16.5" thickBot="1" x14ac:dyDescent="0.3">
      <c r="A32" s="6" t="s">
        <v>0</v>
      </c>
      <c r="B32" s="6"/>
      <c r="C32" s="3">
        <f>SUM(C30:C30)</f>
        <v>0</v>
      </c>
      <c r="D32" s="3">
        <f>SUM(D30:D30)</f>
        <v>14600000</v>
      </c>
      <c r="E32" s="3">
        <f>SUM(E30:E30)</f>
        <v>3417676</v>
      </c>
      <c r="F32" s="3">
        <f>E32/D32*100</f>
        <v>23.408739726027399</v>
      </c>
      <c r="G32" s="3">
        <f>SUM(G30:G30)</f>
        <v>10000000</v>
      </c>
      <c r="H32" s="3">
        <f>SUM(H30:H30)</f>
        <v>9580534.6699999999</v>
      </c>
      <c r="I32" s="3">
        <f>H32/G32*100</f>
        <v>95.805346700000001</v>
      </c>
      <c r="J32" s="3">
        <f>SUM(J30:J30)</f>
        <v>0</v>
      </c>
      <c r="K32" s="3"/>
      <c r="L32" s="3"/>
      <c r="M32" s="3">
        <f t="shared" ref="M32:O32" si="2">SUM(M30:M30)</f>
        <v>0</v>
      </c>
      <c r="N32" s="3">
        <f t="shared" si="2"/>
        <v>3000000</v>
      </c>
      <c r="O32" s="3">
        <f t="shared" si="2"/>
        <v>2117751.4300000002</v>
      </c>
      <c r="P32" s="3">
        <f>SUM(P30:P30)</f>
        <v>0</v>
      </c>
      <c r="Q32" s="3">
        <f t="shared" ref="Q32:Z32" si="3">SUM(Q30:Q31)</f>
        <v>0</v>
      </c>
      <c r="R32" s="3">
        <f t="shared" si="3"/>
        <v>0</v>
      </c>
      <c r="S32" s="3">
        <f t="shared" si="3"/>
        <v>500000</v>
      </c>
      <c r="T32" s="3">
        <f t="shared" si="3"/>
        <v>0</v>
      </c>
      <c r="U32" s="3">
        <f t="shared" si="3"/>
        <v>0</v>
      </c>
      <c r="V32" s="3">
        <f t="shared" si="3"/>
        <v>1000000</v>
      </c>
      <c r="W32" s="3">
        <f t="shared" si="3"/>
        <v>364163</v>
      </c>
      <c r="X32" s="3">
        <f>SUM(X30:X31)</f>
        <v>4500000</v>
      </c>
      <c r="Y32" s="3">
        <f t="shared" si="3"/>
        <v>0</v>
      </c>
      <c r="Z32" s="3">
        <f t="shared" si="3"/>
        <v>0</v>
      </c>
    </row>
    <row r="33" spans="1:26" ht="16.5" thickTop="1" x14ac:dyDescent="0.25">
      <c r="A33" s="37"/>
      <c r="B33" s="37"/>
      <c r="C33" s="35"/>
      <c r="D33" s="35"/>
      <c r="E33" s="35"/>
      <c r="F33" s="35"/>
      <c r="G33" s="35"/>
      <c r="H33" s="35"/>
      <c r="I33" s="35"/>
      <c r="J33" s="35"/>
      <c r="K33" s="35"/>
      <c r="L33" s="3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5" spans="1:26" x14ac:dyDescent="0.25">
      <c r="A35" s="22" t="s">
        <v>58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.75" x14ac:dyDescent="0.25">
      <c r="A36" s="22" t="s">
        <v>187</v>
      </c>
      <c r="B36" s="21"/>
      <c r="C36" s="2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25">
      <c r="A37" s="397" t="s">
        <v>12</v>
      </c>
      <c r="B37" s="398"/>
      <c r="C37" s="45">
        <v>2014</v>
      </c>
      <c r="D37" s="409">
        <v>2015</v>
      </c>
      <c r="E37" s="410"/>
      <c r="F37" s="411"/>
      <c r="G37" s="409">
        <v>2016</v>
      </c>
      <c r="H37" s="410"/>
      <c r="I37" s="411"/>
      <c r="J37" s="219">
        <v>2017</v>
      </c>
      <c r="K37" s="412">
        <v>2017</v>
      </c>
      <c r="L37" s="413"/>
      <c r="M37" s="414"/>
      <c r="N37" s="412">
        <v>2018</v>
      </c>
      <c r="O37" s="414"/>
      <c r="P37" s="247">
        <v>2019</v>
      </c>
      <c r="Q37" s="249">
        <v>2020</v>
      </c>
      <c r="R37" s="382">
        <v>2021</v>
      </c>
      <c r="S37" s="216">
        <v>2022</v>
      </c>
      <c r="T37" s="417">
        <v>2022</v>
      </c>
      <c r="U37" s="418"/>
      <c r="V37" s="422">
        <v>2023</v>
      </c>
      <c r="W37" s="423"/>
      <c r="X37" s="415">
        <v>2024</v>
      </c>
      <c r="Y37" s="415"/>
      <c r="Z37" s="402" t="s">
        <v>316</v>
      </c>
    </row>
    <row r="38" spans="1:26" ht="57" x14ac:dyDescent="0.25">
      <c r="A38" s="399"/>
      <c r="B38" s="400"/>
      <c r="C38" s="43" t="s">
        <v>8</v>
      </c>
      <c r="D38" s="219" t="s">
        <v>7</v>
      </c>
      <c r="E38" s="219" t="s">
        <v>8</v>
      </c>
      <c r="F38" s="218" t="s">
        <v>11</v>
      </c>
      <c r="G38" s="218" t="s">
        <v>10</v>
      </c>
      <c r="H38" s="219" t="s">
        <v>8</v>
      </c>
      <c r="I38" s="218" t="s">
        <v>11</v>
      </c>
      <c r="J38" s="219" t="s">
        <v>7</v>
      </c>
      <c r="K38" s="219" t="s">
        <v>9</v>
      </c>
      <c r="L38" s="218" t="s">
        <v>11</v>
      </c>
      <c r="M38" s="218" t="s">
        <v>10</v>
      </c>
      <c r="N38" s="218" t="s">
        <v>10</v>
      </c>
      <c r="O38" s="219" t="s">
        <v>9</v>
      </c>
      <c r="P38" s="219" t="s">
        <v>7</v>
      </c>
      <c r="Q38" s="218" t="s">
        <v>8</v>
      </c>
      <c r="R38" s="218" t="s">
        <v>8</v>
      </c>
      <c r="S38" s="218" t="s">
        <v>6</v>
      </c>
      <c r="T38" s="41" t="s">
        <v>7</v>
      </c>
      <c r="U38" s="251" t="s">
        <v>8</v>
      </c>
      <c r="V38" s="201" t="s">
        <v>7</v>
      </c>
      <c r="W38" s="384" t="s">
        <v>8</v>
      </c>
      <c r="X38" s="201" t="s">
        <v>7</v>
      </c>
      <c r="Y38" s="384" t="s">
        <v>318</v>
      </c>
      <c r="Z38" s="403"/>
    </row>
    <row r="39" spans="1:26" x14ac:dyDescent="0.25">
      <c r="A39" s="19">
        <v>2003</v>
      </c>
      <c r="B39" s="16" t="s">
        <v>19</v>
      </c>
      <c r="C39" s="223"/>
      <c r="D39" s="219"/>
      <c r="E39" s="219"/>
      <c r="F39" s="218"/>
      <c r="G39" s="218"/>
      <c r="H39" s="219"/>
      <c r="I39" s="218"/>
      <c r="J39" s="219"/>
      <c r="K39" s="57"/>
      <c r="L39" s="217"/>
      <c r="M39" s="218"/>
      <c r="N39" s="217"/>
      <c r="O39" s="57"/>
      <c r="P39" s="57"/>
      <c r="Q39" s="217"/>
      <c r="R39" s="217"/>
      <c r="S39" s="217"/>
      <c r="T39" s="201"/>
      <c r="U39" s="217"/>
      <c r="V39" s="250"/>
      <c r="W39" s="250"/>
      <c r="X39" s="140"/>
      <c r="Y39" s="383"/>
      <c r="Z39" s="56"/>
    </row>
    <row r="40" spans="1:26" x14ac:dyDescent="0.25">
      <c r="A40" s="12">
        <v>2102</v>
      </c>
      <c r="B40" s="16" t="s">
        <v>4</v>
      </c>
      <c r="C40" s="85"/>
      <c r="D40" s="4">
        <v>14600000</v>
      </c>
      <c r="E40" s="4">
        <v>3417676</v>
      </c>
      <c r="F40" s="49"/>
      <c r="G40" s="4">
        <v>10000000</v>
      </c>
      <c r="H40" s="4">
        <v>9580534.6699999999</v>
      </c>
      <c r="I40" s="49">
        <f>H40/G40*100</f>
        <v>95.805346700000001</v>
      </c>
      <c r="J40" s="119"/>
      <c r="K40" s="120"/>
      <c r="L40" s="120"/>
      <c r="M40" s="119"/>
      <c r="N40" s="121">
        <v>3000000</v>
      </c>
      <c r="O40" s="121">
        <v>2117751.4300000002</v>
      </c>
      <c r="P40" s="56">
        <v>0</v>
      </c>
      <c r="Q40" s="56">
        <v>0</v>
      </c>
      <c r="R40" s="56">
        <v>0</v>
      </c>
      <c r="S40" s="56">
        <v>500000</v>
      </c>
      <c r="T40" s="56">
        <v>0</v>
      </c>
      <c r="U40" s="56"/>
      <c r="V40" s="56"/>
      <c r="W40" s="56"/>
      <c r="X40" s="268">
        <v>0</v>
      </c>
      <c r="Y40" s="56"/>
      <c r="Z40" s="56"/>
    </row>
    <row r="41" spans="1:26" x14ac:dyDescent="0.25">
      <c r="A41" s="12">
        <v>2103</v>
      </c>
      <c r="B41" s="16" t="s">
        <v>3</v>
      </c>
      <c r="C41" s="77"/>
      <c r="D41" s="8"/>
      <c r="E41" s="8"/>
      <c r="F41" s="38"/>
      <c r="G41" s="8"/>
      <c r="H41" s="8"/>
      <c r="I41" s="38"/>
      <c r="J41" s="220"/>
      <c r="K41" s="221"/>
      <c r="L41" s="221"/>
      <c r="M41" s="220"/>
      <c r="N41" s="222"/>
      <c r="O41" s="222"/>
      <c r="P41" s="155"/>
      <c r="Q41" s="155"/>
      <c r="R41" s="155"/>
      <c r="S41" s="155"/>
      <c r="T41" s="155"/>
      <c r="U41" s="155"/>
      <c r="V41" s="155"/>
      <c r="W41" s="155"/>
      <c r="X41" s="268">
        <v>0</v>
      </c>
      <c r="Y41" s="155"/>
      <c r="Z41" s="56"/>
    </row>
    <row r="42" spans="1:26" ht="16.5" thickBot="1" x14ac:dyDescent="0.3">
      <c r="A42" s="6" t="s">
        <v>0</v>
      </c>
      <c r="B42" s="6"/>
      <c r="C42" s="3">
        <f>SUM(C40:C40)</f>
        <v>0</v>
      </c>
      <c r="D42" s="3">
        <f>SUM(D40:D40)</f>
        <v>14600000</v>
      </c>
      <c r="E42" s="3">
        <f>SUM(E40:E40)</f>
        <v>3417676</v>
      </c>
      <c r="F42" s="3">
        <f>E42/D42*100</f>
        <v>23.408739726027399</v>
      </c>
      <c r="G42" s="3">
        <f>SUM(G40:G40)</f>
        <v>10000000</v>
      </c>
      <c r="H42" s="3">
        <f>SUM(H40:H40)</f>
        <v>9580534.6699999999</v>
      </c>
      <c r="I42" s="3">
        <f>H42/G42*100</f>
        <v>95.805346700000001</v>
      </c>
      <c r="J42" s="3">
        <f>SUM(J40:J40)</f>
        <v>0</v>
      </c>
      <c r="K42" s="3"/>
      <c r="L42" s="3"/>
      <c r="M42" s="3">
        <f t="shared" ref="M42:O42" si="4">SUM(M40:M40)</f>
        <v>0</v>
      </c>
      <c r="N42" s="3">
        <f t="shared" si="4"/>
        <v>3000000</v>
      </c>
      <c r="O42" s="3">
        <f t="shared" si="4"/>
        <v>2117751.4300000002</v>
      </c>
      <c r="P42" s="3">
        <f>SUM(P40:P40)</f>
        <v>0</v>
      </c>
      <c r="Q42" s="3">
        <f t="shared" ref="Q42:Z42" si="5">SUM(Q39:Q41)</f>
        <v>0</v>
      </c>
      <c r="R42" s="3">
        <f t="shared" si="5"/>
        <v>0</v>
      </c>
      <c r="S42" s="3">
        <f t="shared" si="5"/>
        <v>500000</v>
      </c>
      <c r="T42" s="3">
        <f t="shared" si="5"/>
        <v>0</v>
      </c>
      <c r="U42" s="3">
        <f t="shared" si="5"/>
        <v>0</v>
      </c>
      <c r="V42" s="3">
        <f t="shared" si="5"/>
        <v>0</v>
      </c>
      <c r="W42" s="3">
        <f t="shared" si="5"/>
        <v>0</v>
      </c>
      <c r="X42" s="3">
        <f>SUM(X39:X41)</f>
        <v>0</v>
      </c>
      <c r="Y42" s="3">
        <f t="shared" si="5"/>
        <v>0</v>
      </c>
      <c r="Z42" s="3">
        <f t="shared" si="5"/>
        <v>0</v>
      </c>
    </row>
    <row r="43" spans="1:26" ht="15.75" thickTop="1" x14ac:dyDescent="0.25"/>
    <row r="44" spans="1:26" ht="16.5" thickBot="1" x14ac:dyDescent="0.3">
      <c r="B44" s="37" t="s">
        <v>152</v>
      </c>
      <c r="Q44" s="224"/>
      <c r="R44" s="393">
        <f t="shared" ref="R44:W44" si="6">R12+R23+R32+R42</f>
        <v>5359489.9800000004</v>
      </c>
      <c r="S44" s="393">
        <f t="shared" si="6"/>
        <v>7500000</v>
      </c>
      <c r="T44" s="393">
        <f t="shared" si="6"/>
        <v>4500000</v>
      </c>
      <c r="U44" s="393">
        <f t="shared" si="6"/>
        <v>2598212.4</v>
      </c>
      <c r="V44" s="393">
        <f t="shared" si="6"/>
        <v>6700000</v>
      </c>
      <c r="W44" s="393">
        <f t="shared" si="6"/>
        <v>817343</v>
      </c>
      <c r="X44" s="393">
        <f>X12+X23+X32+X42</f>
        <v>12500000</v>
      </c>
      <c r="Y44" s="393">
        <f t="shared" ref="Y44:Z44" si="7">Y12+Y23+Y32+Y42</f>
        <v>0</v>
      </c>
      <c r="Z44" s="393">
        <f t="shared" si="7"/>
        <v>0</v>
      </c>
    </row>
    <row r="45" spans="1:26" ht="15.75" thickTop="1" x14ac:dyDescent="0.25"/>
    <row r="46" spans="1:26" ht="15.75" x14ac:dyDescent="0.25">
      <c r="C46" s="25" t="s">
        <v>173</v>
      </c>
      <c r="D46" s="25" t="s">
        <v>173</v>
      </c>
      <c r="S46" s="192"/>
    </row>
    <row r="47" spans="1:26" ht="17.25" customHeight="1" x14ac:dyDescent="0.25">
      <c r="B47" s="25" t="s">
        <v>173</v>
      </c>
      <c r="C47" s="25" t="s">
        <v>121</v>
      </c>
      <c r="D47" s="25" t="s">
        <v>121</v>
      </c>
      <c r="S47" s="192"/>
    </row>
    <row r="48" spans="1:26" ht="25.5" customHeight="1" x14ac:dyDescent="0.25">
      <c r="B48" s="25" t="s">
        <v>121</v>
      </c>
      <c r="R48" s="256" t="s">
        <v>188</v>
      </c>
      <c r="S48" s="31"/>
    </row>
    <row r="51" spans="2:2" x14ac:dyDescent="0.25">
      <c r="B51" s="257" t="s">
        <v>334</v>
      </c>
    </row>
  </sheetData>
  <mergeCells count="37">
    <mergeCell ref="A1:Z1"/>
    <mergeCell ref="X5:Y5"/>
    <mergeCell ref="X17:Y17"/>
    <mergeCell ref="X28:Y28"/>
    <mergeCell ref="X37:Y37"/>
    <mergeCell ref="T37:U37"/>
    <mergeCell ref="Z37:Z38"/>
    <mergeCell ref="T28:U28"/>
    <mergeCell ref="Z28:Z29"/>
    <mergeCell ref="V5:W5"/>
    <mergeCell ref="V17:W17"/>
    <mergeCell ref="V28:W28"/>
    <mergeCell ref="V37:W37"/>
    <mergeCell ref="A37:B38"/>
    <mergeCell ref="D37:F37"/>
    <mergeCell ref="G37:I37"/>
    <mergeCell ref="K37:M37"/>
    <mergeCell ref="N37:O37"/>
    <mergeCell ref="A28:B29"/>
    <mergeCell ref="D28:F28"/>
    <mergeCell ref="G28:I28"/>
    <mergeCell ref="K28:M28"/>
    <mergeCell ref="N28:O28"/>
    <mergeCell ref="T5:U5"/>
    <mergeCell ref="T17:U17"/>
    <mergeCell ref="Z5:Z6"/>
    <mergeCell ref="Z17:Z18"/>
    <mergeCell ref="A5:B6"/>
    <mergeCell ref="D5:F5"/>
    <mergeCell ref="G5:I5"/>
    <mergeCell ref="K5:M5"/>
    <mergeCell ref="N5:O5"/>
    <mergeCell ref="A17:B18"/>
    <mergeCell ref="D17:F17"/>
    <mergeCell ref="G17:I17"/>
    <mergeCell ref="K17:M17"/>
    <mergeCell ref="N17:O17"/>
  </mergeCells>
  <pageMargins left="0.7" right="0.38" top="0.47" bottom="0.35" header="0.43" footer="0.3"/>
  <pageSetup paperSize="9" scale="85" orientation="landscape" r:id="rId1"/>
  <rowBreaks count="1" manualBreakCount="1">
    <brk id="34" max="2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view="pageBreakPreview" topLeftCell="A28" zoomScale="60" zoomScaleNormal="100" workbookViewId="0">
      <selection activeCell="O80" sqref="O80"/>
    </sheetView>
  </sheetViews>
  <sheetFormatPr defaultRowHeight="15" x14ac:dyDescent="0.25"/>
  <cols>
    <col min="1" max="1" width="7.5703125" customWidth="1"/>
    <col min="2" max="2" width="31" customWidth="1"/>
    <col min="3" max="3" width="16.5703125" customWidth="1"/>
    <col min="4" max="4" width="14.42578125" hidden="1" customWidth="1"/>
    <col min="5" max="6" width="15.85546875" customWidth="1"/>
    <col min="7" max="7" width="15.7109375" customWidth="1"/>
    <col min="8" max="8" width="16.140625" customWidth="1"/>
    <col min="9" max="9" width="16.7109375" customWidth="1"/>
    <col min="10" max="10" width="14.85546875" customWidth="1"/>
    <col min="11" max="11" width="15.7109375" customWidth="1"/>
  </cols>
  <sheetData>
    <row r="1" spans="1:11" ht="18" customHeight="1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ht="18" x14ac:dyDescent="0.25">
      <c r="A2" s="21" t="s">
        <v>56</v>
      </c>
      <c r="B2" s="46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2" t="s">
        <v>40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 x14ac:dyDescent="0.25">
      <c r="A4" s="22" t="s">
        <v>13</v>
      </c>
      <c r="B4" s="21"/>
      <c r="C4" s="1"/>
      <c r="D4" s="1"/>
      <c r="E4" s="1"/>
      <c r="F4" s="1"/>
      <c r="G4" s="1"/>
      <c r="H4" s="1"/>
      <c r="I4" s="1"/>
      <c r="J4" s="1"/>
      <c r="K4" s="1"/>
    </row>
    <row r="5" spans="1:11" ht="15" customHeight="1" x14ac:dyDescent="0.25">
      <c r="A5" s="397" t="s">
        <v>12</v>
      </c>
      <c r="B5" s="398"/>
      <c r="C5" s="386">
        <v>2021</v>
      </c>
      <c r="E5" s="397">
        <v>2022</v>
      </c>
      <c r="F5" s="398"/>
      <c r="G5" s="401">
        <v>2023</v>
      </c>
      <c r="H5" s="401"/>
      <c r="I5" s="401">
        <v>2024</v>
      </c>
      <c r="J5" s="401"/>
      <c r="K5" s="402" t="s">
        <v>316</v>
      </c>
    </row>
    <row r="6" spans="1:11" ht="48.75" customHeight="1" x14ac:dyDescent="0.25">
      <c r="A6" s="399"/>
      <c r="B6" s="400"/>
      <c r="C6" s="205" t="s">
        <v>8</v>
      </c>
      <c r="D6" s="40" t="s">
        <v>6</v>
      </c>
      <c r="E6" s="41" t="s">
        <v>7</v>
      </c>
      <c r="F6" s="251" t="s">
        <v>8</v>
      </c>
      <c r="G6" s="41" t="s">
        <v>7</v>
      </c>
      <c r="H6" s="384" t="s">
        <v>8</v>
      </c>
      <c r="I6" s="41" t="s">
        <v>7</v>
      </c>
      <c r="J6" s="384" t="s">
        <v>318</v>
      </c>
      <c r="K6" s="403"/>
    </row>
    <row r="7" spans="1:11" ht="15.75" x14ac:dyDescent="0.25">
      <c r="A7" s="19">
        <v>2001</v>
      </c>
      <c r="B7" s="16" t="s">
        <v>5</v>
      </c>
      <c r="C7" s="49">
        <v>10779186.33</v>
      </c>
      <c r="D7" s="180">
        <v>10000000</v>
      </c>
      <c r="E7" s="180">
        <v>10000000</v>
      </c>
      <c r="F7" s="180">
        <v>14000000</v>
      </c>
      <c r="G7" s="113">
        <v>5000000</v>
      </c>
      <c r="H7" s="113">
        <v>1565321.47</v>
      </c>
      <c r="I7" s="330">
        <v>40000000</v>
      </c>
      <c r="J7" s="180"/>
      <c r="K7" s="180"/>
    </row>
    <row r="8" spans="1:11" ht="15.75" x14ac:dyDescent="0.25">
      <c r="A8" s="19">
        <v>2002</v>
      </c>
      <c r="B8" s="16" t="s">
        <v>20</v>
      </c>
      <c r="C8" s="49">
        <v>177239.15</v>
      </c>
      <c r="D8" s="180">
        <v>1000000</v>
      </c>
      <c r="E8" s="180">
        <v>1000000</v>
      </c>
      <c r="F8" s="180">
        <v>183600</v>
      </c>
      <c r="G8" s="113">
        <v>1000000</v>
      </c>
      <c r="H8" s="113">
        <v>902750</v>
      </c>
      <c r="I8" s="330">
        <v>3000000</v>
      </c>
      <c r="J8" s="180"/>
      <c r="K8" s="180"/>
    </row>
    <row r="9" spans="1:11" ht="15.75" x14ac:dyDescent="0.25">
      <c r="A9" s="19">
        <v>2003</v>
      </c>
      <c r="B9" s="16" t="s">
        <v>19</v>
      </c>
      <c r="C9" s="49">
        <v>78764</v>
      </c>
      <c r="D9" s="180">
        <v>4000000</v>
      </c>
      <c r="E9" s="180">
        <v>4000000</v>
      </c>
      <c r="F9" s="180">
        <v>2138731</v>
      </c>
      <c r="G9" s="113">
        <v>4000000</v>
      </c>
      <c r="H9" s="113">
        <v>2208057.48</v>
      </c>
      <c r="I9" s="330">
        <v>8000000</v>
      </c>
      <c r="J9" s="180"/>
      <c r="K9" s="180"/>
    </row>
    <row r="10" spans="1:11" ht="15.75" x14ac:dyDescent="0.25">
      <c r="A10" s="19">
        <v>2004</v>
      </c>
      <c r="B10" s="16" t="s">
        <v>55</v>
      </c>
      <c r="C10" s="180"/>
      <c r="D10" s="181"/>
      <c r="E10" s="181"/>
      <c r="F10" s="180"/>
      <c r="G10" s="113"/>
      <c r="H10" s="113"/>
      <c r="I10" s="51"/>
      <c r="J10" s="180"/>
      <c r="K10" s="181"/>
    </row>
    <row r="11" spans="1:11" ht="15.75" x14ac:dyDescent="0.25">
      <c r="A11" s="19">
        <v>2101</v>
      </c>
      <c r="B11" s="16" t="s">
        <v>19</v>
      </c>
      <c r="C11" s="180">
        <v>0</v>
      </c>
      <c r="D11" s="181"/>
      <c r="E11" s="181"/>
      <c r="F11" s="180"/>
      <c r="G11" s="113"/>
      <c r="H11" s="113"/>
      <c r="I11" s="51"/>
      <c r="J11" s="180"/>
      <c r="K11" s="181"/>
    </row>
    <row r="12" spans="1:11" ht="15.75" x14ac:dyDescent="0.25">
      <c r="A12" s="19">
        <v>2102</v>
      </c>
      <c r="B12" s="16" t="s">
        <v>4</v>
      </c>
      <c r="C12" s="180">
        <v>10700175.699999999</v>
      </c>
      <c r="D12" s="180">
        <v>10000000</v>
      </c>
      <c r="E12" s="183">
        <v>10000000</v>
      </c>
      <c r="F12" s="180">
        <v>1514882.5</v>
      </c>
      <c r="G12" s="113">
        <v>3000000</v>
      </c>
      <c r="H12" s="113">
        <v>3780116.5</v>
      </c>
      <c r="I12" s="52">
        <v>20000000</v>
      </c>
      <c r="J12" s="180"/>
      <c r="K12" s="183"/>
    </row>
    <row r="13" spans="1:11" ht="15.75" x14ac:dyDescent="0.25">
      <c r="A13" s="19">
        <v>2103</v>
      </c>
      <c r="B13" s="16" t="s">
        <v>3</v>
      </c>
      <c r="C13" s="180">
        <v>4074339</v>
      </c>
      <c r="D13" s="180">
        <v>10000000</v>
      </c>
      <c r="E13" s="180">
        <v>5000000</v>
      </c>
      <c r="F13" s="180">
        <v>80500</v>
      </c>
      <c r="G13" s="113">
        <v>3000000</v>
      </c>
      <c r="H13" s="113">
        <v>729050</v>
      </c>
      <c r="I13" s="52">
        <v>20000000</v>
      </c>
      <c r="J13" s="180"/>
      <c r="K13" s="180"/>
    </row>
    <row r="14" spans="1:11" ht="29.25" customHeight="1" x14ac:dyDescent="0.25">
      <c r="A14" s="19" t="s">
        <v>54</v>
      </c>
      <c r="B14" s="63" t="s">
        <v>53</v>
      </c>
      <c r="C14" s="180">
        <v>27453690.800000001</v>
      </c>
      <c r="D14" s="181"/>
      <c r="E14" s="181"/>
      <c r="F14" s="180"/>
      <c r="G14" s="113"/>
      <c r="H14" s="113"/>
      <c r="I14" s="51"/>
      <c r="J14" s="180"/>
      <c r="K14" s="181"/>
    </row>
    <row r="15" spans="1:11" ht="15.75" x14ac:dyDescent="0.25">
      <c r="A15" s="19" t="s">
        <v>52</v>
      </c>
      <c r="B15" s="122" t="s">
        <v>51</v>
      </c>
      <c r="C15" s="180"/>
      <c r="D15" s="181"/>
      <c r="E15" s="181"/>
      <c r="F15" s="180"/>
      <c r="G15" s="113"/>
      <c r="H15" s="113"/>
      <c r="I15" s="51"/>
      <c r="J15" s="180"/>
      <c r="K15" s="181"/>
    </row>
    <row r="16" spans="1:11" ht="15.75" x14ac:dyDescent="0.25">
      <c r="A16" s="19" t="s">
        <v>50</v>
      </c>
      <c r="B16" s="66" t="s">
        <v>48</v>
      </c>
      <c r="C16" s="180"/>
      <c r="D16" s="181"/>
      <c r="E16" s="181"/>
      <c r="F16" s="180"/>
      <c r="G16" s="113"/>
      <c r="H16" s="113"/>
      <c r="I16" s="51"/>
      <c r="J16" s="180"/>
      <c r="K16" s="181"/>
    </row>
    <row r="17" spans="1:11" ht="15.75" x14ac:dyDescent="0.25">
      <c r="A17" s="19" t="s">
        <v>49</v>
      </c>
      <c r="B17" s="66" t="s">
        <v>48</v>
      </c>
      <c r="C17" s="180">
        <v>19000</v>
      </c>
      <c r="D17" s="181"/>
      <c r="E17" s="181"/>
      <c r="F17" s="180"/>
      <c r="G17" s="113"/>
      <c r="H17" s="113"/>
      <c r="I17" s="51"/>
      <c r="J17" s="180"/>
      <c r="K17" s="181"/>
    </row>
    <row r="18" spans="1:11" ht="15.75" x14ac:dyDescent="0.25">
      <c r="A18" s="11">
        <v>2106</v>
      </c>
      <c r="B18" s="7" t="s">
        <v>2</v>
      </c>
      <c r="C18" s="180">
        <v>8094661.8899999997</v>
      </c>
      <c r="D18" s="180">
        <v>1000000</v>
      </c>
      <c r="E18" s="180">
        <v>1000000</v>
      </c>
      <c r="F18" s="180">
        <v>695000</v>
      </c>
      <c r="G18" s="113">
        <v>1000000</v>
      </c>
      <c r="H18" s="113">
        <v>10155.61</v>
      </c>
      <c r="I18" s="330">
        <v>20000000</v>
      </c>
      <c r="J18" s="180"/>
      <c r="K18" s="180"/>
    </row>
    <row r="19" spans="1:11" ht="15.75" x14ac:dyDescent="0.25">
      <c r="A19" s="10">
        <v>2108</v>
      </c>
      <c r="B19" s="9" t="s">
        <v>47</v>
      </c>
      <c r="C19" s="180">
        <v>801579</v>
      </c>
      <c r="D19" s="180">
        <v>10000000</v>
      </c>
      <c r="E19" s="180">
        <v>5000000</v>
      </c>
      <c r="F19" s="180">
        <v>267193</v>
      </c>
      <c r="G19" s="239"/>
      <c r="H19" s="113"/>
      <c r="I19" s="140"/>
      <c r="J19" s="180"/>
      <c r="K19" s="180"/>
    </row>
    <row r="20" spans="1:11" ht="15.75" x14ac:dyDescent="0.25">
      <c r="A20" s="12">
        <v>2505</v>
      </c>
      <c r="B20" s="9" t="s">
        <v>29</v>
      </c>
      <c r="C20" s="49">
        <v>295500</v>
      </c>
      <c r="D20" s="180">
        <v>500000</v>
      </c>
      <c r="E20" s="180">
        <v>500000</v>
      </c>
      <c r="F20" s="180">
        <v>396000</v>
      </c>
      <c r="G20" s="237">
        <v>500000</v>
      </c>
      <c r="H20" s="113">
        <v>199250</v>
      </c>
      <c r="I20" s="180">
        <v>500000</v>
      </c>
      <c r="J20" s="180"/>
      <c r="K20" s="180"/>
    </row>
    <row r="21" spans="1:11" ht="15.75" x14ac:dyDescent="0.25">
      <c r="A21" s="12">
        <v>2507</v>
      </c>
      <c r="B21" s="9" t="s">
        <v>1</v>
      </c>
      <c r="C21" s="49">
        <v>700000</v>
      </c>
      <c r="D21" s="180">
        <v>1000000</v>
      </c>
      <c r="E21" s="180">
        <v>1000000</v>
      </c>
      <c r="F21" s="180">
        <v>150000</v>
      </c>
      <c r="G21" s="237">
        <v>500000</v>
      </c>
      <c r="H21" s="113">
        <v>100000</v>
      </c>
      <c r="I21" s="180">
        <v>500000</v>
      </c>
      <c r="J21" s="180"/>
      <c r="K21" s="180"/>
    </row>
    <row r="22" spans="1:11" ht="16.5" thickBot="1" x14ac:dyDescent="0.3">
      <c r="A22" s="6" t="s">
        <v>0</v>
      </c>
      <c r="B22" s="6"/>
      <c r="C22" s="3">
        <f t="shared" ref="C22:D22" si="0">SUM(C7:C21)</f>
        <v>63174135.870000005</v>
      </c>
      <c r="D22" s="3">
        <f t="shared" si="0"/>
        <v>47500000</v>
      </c>
      <c r="E22" s="3">
        <f>SUM(E7:E21)</f>
        <v>37500000</v>
      </c>
      <c r="F22" s="3">
        <f t="shared" ref="F22:K22" si="1">SUM(F7:F21)</f>
        <v>19425906.5</v>
      </c>
      <c r="G22" s="3">
        <f t="shared" si="1"/>
        <v>18000000</v>
      </c>
      <c r="H22" s="3">
        <f t="shared" si="1"/>
        <v>9494701.0599999987</v>
      </c>
      <c r="I22" s="3">
        <f t="shared" si="1"/>
        <v>112000000</v>
      </c>
      <c r="J22" s="3">
        <f t="shared" si="1"/>
        <v>0</v>
      </c>
      <c r="K22" s="3">
        <f t="shared" si="1"/>
        <v>0</v>
      </c>
    </row>
    <row r="23" spans="1:11" ht="16.5" thickTop="1" x14ac:dyDescent="0.25">
      <c r="A23" s="37"/>
      <c r="B23" s="37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15.75" x14ac:dyDescent="0.25">
      <c r="A24" s="21" t="s">
        <v>56</v>
      </c>
      <c r="B24" s="33"/>
      <c r="C24" s="64"/>
      <c r="D24" s="31"/>
      <c r="E24" s="33"/>
      <c r="F24" s="33"/>
      <c r="G24" s="33"/>
      <c r="H24" s="33"/>
      <c r="I24" s="33"/>
      <c r="J24" s="33"/>
      <c r="K24" s="33"/>
    </row>
    <row r="25" spans="1:11" ht="15.75" x14ac:dyDescent="0.25">
      <c r="A25" s="22" t="s">
        <v>40</v>
      </c>
      <c r="B25" s="64"/>
      <c r="C25" s="64"/>
      <c r="E25" s="64"/>
      <c r="F25" s="64"/>
      <c r="G25" s="64"/>
      <c r="H25" s="64"/>
      <c r="I25" s="64"/>
      <c r="J25" s="64"/>
      <c r="K25" s="64"/>
    </row>
    <row r="26" spans="1:11" ht="15.75" x14ac:dyDescent="0.25">
      <c r="A26" s="22" t="s">
        <v>46</v>
      </c>
      <c r="B26" s="21"/>
      <c r="C26" s="1"/>
      <c r="D26" s="1"/>
      <c r="E26" s="1"/>
      <c r="F26" s="1"/>
      <c r="G26" s="1"/>
      <c r="H26" s="1"/>
      <c r="I26" s="1"/>
      <c r="J26" s="1"/>
      <c r="K26" s="1"/>
    </row>
    <row r="27" spans="1:11" ht="15" customHeight="1" x14ac:dyDescent="0.25">
      <c r="A27" s="397" t="s">
        <v>12</v>
      </c>
      <c r="B27" s="398"/>
      <c r="C27" s="386">
        <v>2021</v>
      </c>
      <c r="D27" s="40">
        <v>2022</v>
      </c>
      <c r="E27" s="397">
        <v>2022</v>
      </c>
      <c r="F27" s="398"/>
      <c r="G27" s="401">
        <v>2023</v>
      </c>
      <c r="H27" s="401"/>
      <c r="I27" s="401">
        <v>2024</v>
      </c>
      <c r="J27" s="401"/>
      <c r="K27" s="402" t="s">
        <v>316</v>
      </c>
    </row>
    <row r="28" spans="1:11" ht="51" customHeight="1" x14ac:dyDescent="0.25">
      <c r="A28" s="399"/>
      <c r="B28" s="400"/>
      <c r="C28" s="205" t="s">
        <v>8</v>
      </c>
      <c r="D28" s="40" t="s">
        <v>6</v>
      </c>
      <c r="E28" s="41" t="s">
        <v>7</v>
      </c>
      <c r="F28" s="251" t="s">
        <v>8</v>
      </c>
      <c r="G28" s="41" t="s">
        <v>7</v>
      </c>
      <c r="H28" s="384" t="s">
        <v>8</v>
      </c>
      <c r="I28" s="41" t="s">
        <v>7</v>
      </c>
      <c r="J28" s="384" t="s">
        <v>318</v>
      </c>
      <c r="K28" s="403"/>
    </row>
    <row r="29" spans="1:11" ht="15.75" x14ac:dyDescent="0.25">
      <c r="A29" s="19">
        <v>2001</v>
      </c>
      <c r="B29" s="16" t="s">
        <v>5</v>
      </c>
      <c r="C29" s="49">
        <v>16365</v>
      </c>
      <c r="D29" s="180">
        <v>1000000</v>
      </c>
      <c r="E29" s="180">
        <v>1000000</v>
      </c>
      <c r="F29" s="180">
        <v>663979.05000000005</v>
      </c>
      <c r="G29" s="237">
        <v>1000000</v>
      </c>
      <c r="H29" s="237">
        <v>828788.71</v>
      </c>
      <c r="I29" s="330">
        <v>13500000</v>
      </c>
      <c r="J29" s="180"/>
      <c r="K29" s="180"/>
    </row>
    <row r="30" spans="1:11" ht="15.75" x14ac:dyDescent="0.25">
      <c r="A30" s="19">
        <v>2002</v>
      </c>
      <c r="B30" s="16" t="s">
        <v>20</v>
      </c>
      <c r="C30" s="49">
        <v>382381.2</v>
      </c>
      <c r="D30" s="180">
        <v>500000</v>
      </c>
      <c r="E30" s="180">
        <v>500000</v>
      </c>
      <c r="F30" s="180">
        <v>42300</v>
      </c>
      <c r="G30" s="237">
        <v>500000</v>
      </c>
      <c r="H30" s="237">
        <v>314983.40999999997</v>
      </c>
      <c r="I30" s="330">
        <v>500000</v>
      </c>
      <c r="J30" s="180"/>
      <c r="K30" s="180"/>
    </row>
    <row r="31" spans="1:11" ht="15.75" x14ac:dyDescent="0.25">
      <c r="A31" s="19">
        <v>2102</v>
      </c>
      <c r="B31" s="13" t="s">
        <v>4</v>
      </c>
      <c r="C31" s="49">
        <v>2170596</v>
      </c>
      <c r="D31" s="180">
        <v>1000000</v>
      </c>
      <c r="E31" s="180">
        <v>1000000</v>
      </c>
      <c r="F31" s="180">
        <v>80500</v>
      </c>
      <c r="G31" s="237">
        <v>1000000</v>
      </c>
      <c r="H31" s="237">
        <v>335270</v>
      </c>
      <c r="I31" s="330">
        <v>2000000</v>
      </c>
      <c r="J31" s="180"/>
      <c r="K31" s="180"/>
    </row>
    <row r="32" spans="1:11" ht="15.75" x14ac:dyDescent="0.25">
      <c r="A32" s="19">
        <v>2103</v>
      </c>
      <c r="B32" s="13" t="s">
        <v>3</v>
      </c>
      <c r="C32" s="49">
        <v>304590</v>
      </c>
      <c r="D32" s="180">
        <v>8000000</v>
      </c>
      <c r="E32" s="180">
        <v>8000000</v>
      </c>
      <c r="F32" s="180">
        <v>292500</v>
      </c>
      <c r="G32" s="237">
        <v>5000000</v>
      </c>
      <c r="H32" s="237">
        <v>138000</v>
      </c>
      <c r="I32" s="330">
        <v>3000000</v>
      </c>
      <c r="J32" s="180"/>
      <c r="K32" s="180"/>
    </row>
    <row r="33" spans="1:11" ht="15.75" x14ac:dyDescent="0.25">
      <c r="A33" s="19">
        <v>2104</v>
      </c>
      <c r="B33" s="13" t="s">
        <v>27</v>
      </c>
      <c r="C33" s="49">
        <v>14352724.039999999</v>
      </c>
      <c r="D33" s="180">
        <v>5000000</v>
      </c>
      <c r="E33" s="49">
        <v>5000000</v>
      </c>
      <c r="F33" s="180">
        <v>3551299.94</v>
      </c>
      <c r="G33" s="113">
        <v>5000000</v>
      </c>
      <c r="H33" s="237">
        <v>0</v>
      </c>
      <c r="I33" s="330">
        <v>45000000</v>
      </c>
      <c r="J33" s="180"/>
      <c r="K33" s="180"/>
    </row>
    <row r="34" spans="1:11" ht="15.75" x14ac:dyDescent="0.25">
      <c r="A34" s="19">
        <v>2105</v>
      </c>
      <c r="B34" s="13" t="s">
        <v>32</v>
      </c>
      <c r="C34" s="49">
        <v>0</v>
      </c>
      <c r="D34" s="180">
        <v>0</v>
      </c>
      <c r="E34" s="49"/>
      <c r="F34" s="180"/>
      <c r="G34" s="113"/>
      <c r="H34" s="237"/>
      <c r="I34" s="51"/>
      <c r="J34" s="180"/>
      <c r="K34" s="49"/>
    </row>
    <row r="35" spans="1:11" ht="15.75" x14ac:dyDescent="0.25">
      <c r="A35" s="11">
        <v>2106</v>
      </c>
      <c r="B35" s="7" t="s">
        <v>2</v>
      </c>
      <c r="C35" s="49">
        <v>20000</v>
      </c>
      <c r="D35" s="180">
        <v>1000000</v>
      </c>
      <c r="E35" s="180">
        <v>1000000</v>
      </c>
      <c r="F35" s="180">
        <v>300000</v>
      </c>
      <c r="G35" s="113">
        <v>1000000</v>
      </c>
      <c r="H35" s="237">
        <v>362250</v>
      </c>
      <c r="I35" s="330">
        <v>1000000</v>
      </c>
      <c r="J35" s="180"/>
      <c r="K35" s="180"/>
    </row>
    <row r="36" spans="1:11" ht="15.75" x14ac:dyDescent="0.25">
      <c r="A36" s="19" t="s">
        <v>16</v>
      </c>
      <c r="B36" s="13" t="s">
        <v>15</v>
      </c>
      <c r="C36" s="49">
        <v>8368305.3200000003</v>
      </c>
      <c r="D36" s="180">
        <v>50000000</v>
      </c>
      <c r="E36" s="180">
        <v>50000000</v>
      </c>
      <c r="F36" s="180">
        <v>15647248.460000001</v>
      </c>
      <c r="G36" s="113">
        <v>30000000</v>
      </c>
      <c r="H36" s="237">
        <v>56256056.060000002</v>
      </c>
      <c r="I36" s="330">
        <v>80000000</v>
      </c>
      <c r="J36" s="180"/>
      <c r="K36" s="180"/>
    </row>
    <row r="37" spans="1:11" ht="15.75" x14ac:dyDescent="0.25">
      <c r="A37" s="12" t="s">
        <v>45</v>
      </c>
      <c r="B37" s="63" t="s">
        <v>44</v>
      </c>
      <c r="C37" s="49">
        <v>0</v>
      </c>
      <c r="D37" s="180">
        <v>5000000</v>
      </c>
      <c r="E37" s="180">
        <v>5000000</v>
      </c>
      <c r="F37" s="180">
        <v>0</v>
      </c>
      <c r="G37" s="238">
        <v>1000000</v>
      </c>
      <c r="H37" s="237">
        <v>695096.14</v>
      </c>
      <c r="I37" s="51"/>
      <c r="J37" s="207"/>
      <c r="K37" s="207"/>
    </row>
    <row r="38" spans="1:11" ht="15.75" x14ac:dyDescent="0.25">
      <c r="A38" s="12" t="s">
        <v>43</v>
      </c>
      <c r="B38" s="13" t="s">
        <v>42</v>
      </c>
      <c r="C38" s="49">
        <v>86025</v>
      </c>
      <c r="D38" s="180">
        <v>20000000</v>
      </c>
      <c r="E38" s="180">
        <v>5000000</v>
      </c>
      <c r="F38" s="180">
        <v>11500</v>
      </c>
      <c r="G38" s="238">
        <v>1000000</v>
      </c>
      <c r="H38" s="237">
        <v>947821.53</v>
      </c>
      <c r="I38" s="140"/>
      <c r="J38" s="207"/>
      <c r="K38" s="207"/>
    </row>
    <row r="39" spans="1:11" ht="15.75" x14ac:dyDescent="0.25">
      <c r="A39" s="12" t="s">
        <v>41</v>
      </c>
      <c r="B39" s="13" t="s">
        <v>15</v>
      </c>
      <c r="C39" s="49">
        <v>23163338.260000002</v>
      </c>
      <c r="D39" s="180"/>
      <c r="E39" s="38"/>
      <c r="F39" s="180">
        <v>31328627.800000001</v>
      </c>
      <c r="G39" s="238">
        <v>0</v>
      </c>
      <c r="H39" s="207"/>
      <c r="I39" s="140"/>
      <c r="J39" s="207"/>
      <c r="K39" s="38"/>
    </row>
    <row r="40" spans="1:11" ht="16.5" thickBot="1" x14ac:dyDescent="0.3">
      <c r="A40" s="6" t="s">
        <v>0</v>
      </c>
      <c r="B40" s="6"/>
      <c r="C40" s="3">
        <f t="shared" ref="C40:K40" si="2">SUM(C29:C39)</f>
        <v>48864324.82</v>
      </c>
      <c r="D40" s="3">
        <f t="shared" si="2"/>
        <v>91500000</v>
      </c>
      <c r="E40" s="3">
        <f t="shared" si="2"/>
        <v>76500000</v>
      </c>
      <c r="F40" s="3">
        <f t="shared" si="2"/>
        <v>51917955.25</v>
      </c>
      <c r="G40" s="3">
        <f t="shared" si="2"/>
        <v>45500000</v>
      </c>
      <c r="H40" s="3">
        <f t="shared" si="2"/>
        <v>59878265.850000001</v>
      </c>
      <c r="I40" s="3">
        <f t="shared" si="2"/>
        <v>145000000</v>
      </c>
      <c r="J40" s="3">
        <f t="shared" si="2"/>
        <v>0</v>
      </c>
      <c r="K40" s="3">
        <f t="shared" si="2"/>
        <v>0</v>
      </c>
    </row>
    <row r="41" spans="1:11" ht="16.5" thickTop="1" x14ac:dyDescent="0.25">
      <c r="A41" s="37"/>
      <c r="B41" s="37"/>
      <c r="C41" s="35"/>
      <c r="D41" s="35"/>
      <c r="E41" s="35"/>
      <c r="F41" s="35"/>
      <c r="G41" s="35"/>
      <c r="H41" s="35"/>
      <c r="I41" s="35"/>
      <c r="J41" s="35"/>
      <c r="K41" s="35"/>
    </row>
    <row r="42" spans="1:11" x14ac:dyDescent="0.25">
      <c r="A42" s="15" t="s">
        <v>56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22" t="s">
        <v>40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5.75" x14ac:dyDescent="0.25">
      <c r="A44" s="22" t="s">
        <v>39</v>
      </c>
      <c r="B44" s="21"/>
      <c r="C44" s="1"/>
      <c r="D44" s="1"/>
      <c r="E44" s="1"/>
      <c r="F44" s="1"/>
      <c r="G44" s="1"/>
      <c r="H44" s="1"/>
      <c r="I44" s="1"/>
      <c r="J44" s="1"/>
      <c r="K44" s="1"/>
    </row>
    <row r="45" spans="1:11" ht="15" customHeight="1" x14ac:dyDescent="0.25">
      <c r="A45" s="397" t="s">
        <v>12</v>
      </c>
      <c r="B45" s="398"/>
      <c r="C45" s="386">
        <v>2021</v>
      </c>
      <c r="D45" s="40">
        <v>2022</v>
      </c>
      <c r="E45" s="397">
        <v>2022</v>
      </c>
      <c r="F45" s="398"/>
      <c r="G45" s="401">
        <v>2023</v>
      </c>
      <c r="H45" s="401"/>
      <c r="I45" s="401">
        <v>2024</v>
      </c>
      <c r="J45" s="401"/>
      <c r="K45" s="402" t="s">
        <v>316</v>
      </c>
    </row>
    <row r="46" spans="1:11" ht="50.25" customHeight="1" x14ac:dyDescent="0.25">
      <c r="A46" s="399"/>
      <c r="B46" s="400"/>
      <c r="C46" s="205" t="s">
        <v>8</v>
      </c>
      <c r="D46" s="40" t="s">
        <v>6</v>
      </c>
      <c r="E46" s="41" t="s">
        <v>7</v>
      </c>
      <c r="F46" s="251" t="s">
        <v>8</v>
      </c>
      <c r="G46" s="41" t="s">
        <v>7</v>
      </c>
      <c r="H46" s="384" t="s">
        <v>8</v>
      </c>
      <c r="I46" s="41" t="s">
        <v>7</v>
      </c>
      <c r="J46" s="384" t="s">
        <v>318</v>
      </c>
      <c r="K46" s="403"/>
    </row>
    <row r="47" spans="1:11" ht="15.75" x14ac:dyDescent="0.25">
      <c r="A47" s="19">
        <v>2001</v>
      </c>
      <c r="B47" s="13" t="s">
        <v>5</v>
      </c>
      <c r="C47" s="180">
        <v>5026363</v>
      </c>
      <c r="D47" s="180">
        <v>10000000</v>
      </c>
      <c r="E47" s="180">
        <v>10000000</v>
      </c>
      <c r="F47" s="180">
        <v>3819697.75</v>
      </c>
      <c r="G47" s="113">
        <v>5000000</v>
      </c>
      <c r="H47" s="113">
        <v>4591338.6100000003</v>
      </c>
      <c r="I47" s="180">
        <v>5000000</v>
      </c>
      <c r="J47" s="180"/>
      <c r="K47" s="180"/>
    </row>
    <row r="48" spans="1:11" ht="15.75" x14ac:dyDescent="0.25">
      <c r="A48" s="19">
        <v>2002</v>
      </c>
      <c r="B48" s="13" t="s">
        <v>20</v>
      </c>
      <c r="C48" s="180">
        <v>60000</v>
      </c>
      <c r="D48" s="180">
        <v>2500000</v>
      </c>
      <c r="E48" s="180">
        <v>1000000</v>
      </c>
      <c r="F48" s="180">
        <v>214813.82</v>
      </c>
      <c r="G48" s="113">
        <v>1000000</v>
      </c>
      <c r="H48" s="113">
        <v>307159.42</v>
      </c>
      <c r="I48" s="330">
        <v>3000000</v>
      </c>
      <c r="J48" s="180"/>
      <c r="K48" s="180"/>
    </row>
    <row r="49" spans="1:11" ht="15.75" x14ac:dyDescent="0.25">
      <c r="A49" s="19">
        <v>2003</v>
      </c>
      <c r="B49" s="13" t="s">
        <v>19</v>
      </c>
      <c r="C49" s="180">
        <v>451870</v>
      </c>
      <c r="D49" s="180">
        <v>2000000</v>
      </c>
      <c r="E49" s="180">
        <v>1000000</v>
      </c>
      <c r="F49" s="180">
        <v>494000</v>
      </c>
      <c r="G49" s="113">
        <v>1000000</v>
      </c>
      <c r="H49" s="113">
        <v>1000000</v>
      </c>
      <c r="I49" s="330">
        <v>17000000</v>
      </c>
      <c r="J49" s="180"/>
      <c r="K49" s="180"/>
    </row>
    <row r="50" spans="1:11" ht="15.75" hidden="1" x14ac:dyDescent="0.25">
      <c r="A50" s="88" t="s">
        <v>38</v>
      </c>
      <c r="B50" s="61" t="s">
        <v>37</v>
      </c>
      <c r="C50" s="180">
        <v>140942843.47999999</v>
      </c>
      <c r="D50" s="180">
        <v>100000000</v>
      </c>
      <c r="E50" s="225">
        <v>200000000</v>
      </c>
      <c r="F50" s="225"/>
      <c r="G50" s="113">
        <v>0</v>
      </c>
      <c r="H50" s="113"/>
      <c r="I50" s="51"/>
      <c r="J50" s="225"/>
      <c r="K50" s="225"/>
    </row>
    <row r="51" spans="1:11" ht="15.75" x14ac:dyDescent="0.25">
      <c r="A51" s="88" t="s">
        <v>157</v>
      </c>
      <c r="B51" s="170" t="s">
        <v>158</v>
      </c>
      <c r="C51" s="180">
        <v>32729245.719999999</v>
      </c>
      <c r="D51" s="180">
        <v>100000000</v>
      </c>
      <c r="E51" s="180">
        <v>100000000</v>
      </c>
      <c r="F51" s="180">
        <v>80539506.109999999</v>
      </c>
      <c r="G51" s="113">
        <v>100000000</v>
      </c>
      <c r="H51" s="113">
        <v>52486344.390000001</v>
      </c>
      <c r="I51" s="330">
        <v>10000000</v>
      </c>
      <c r="J51" s="180"/>
      <c r="K51" s="180"/>
    </row>
    <row r="52" spans="1:11" ht="15.75" x14ac:dyDescent="0.25">
      <c r="A52" s="88" t="s">
        <v>166</v>
      </c>
      <c r="B52" s="170" t="s">
        <v>159</v>
      </c>
      <c r="C52" s="180">
        <v>16614920.48</v>
      </c>
      <c r="D52" s="180">
        <v>50000000</v>
      </c>
      <c r="E52" s="180">
        <v>25000000</v>
      </c>
      <c r="F52" s="180">
        <v>14423677.77</v>
      </c>
      <c r="G52" s="113">
        <v>20000000</v>
      </c>
      <c r="H52" s="113">
        <v>13670917.24</v>
      </c>
      <c r="I52" s="330">
        <v>150000000</v>
      </c>
      <c r="J52" s="180"/>
      <c r="K52" s="180"/>
    </row>
    <row r="53" spans="1:11" ht="15.75" x14ac:dyDescent="0.25">
      <c r="A53" s="88" t="s">
        <v>167</v>
      </c>
      <c r="B53" s="170" t="s">
        <v>160</v>
      </c>
      <c r="C53" s="180">
        <v>46481790.43</v>
      </c>
      <c r="D53" s="180">
        <v>50000000</v>
      </c>
      <c r="E53" s="180">
        <v>50000000</v>
      </c>
      <c r="F53" s="180">
        <v>35023810.640000001</v>
      </c>
      <c r="G53" s="113">
        <v>20000000</v>
      </c>
      <c r="H53" s="113">
        <v>1879694.95</v>
      </c>
      <c r="I53" s="330">
        <v>150000000</v>
      </c>
      <c r="J53" s="180"/>
      <c r="K53" s="180"/>
    </row>
    <row r="54" spans="1:11" ht="15.75" x14ac:dyDescent="0.25">
      <c r="A54" s="88" t="s">
        <v>168</v>
      </c>
      <c r="B54" s="170" t="s">
        <v>161</v>
      </c>
      <c r="C54" s="180">
        <v>38039287.409999996</v>
      </c>
      <c r="D54" s="180">
        <v>50000000</v>
      </c>
      <c r="E54" s="180">
        <v>50000000</v>
      </c>
      <c r="F54" s="180">
        <v>49158254.619999997</v>
      </c>
      <c r="G54" s="113">
        <v>20000000</v>
      </c>
      <c r="H54" s="113">
        <v>12500000</v>
      </c>
      <c r="I54" s="330">
        <v>100000000</v>
      </c>
      <c r="J54" s="180"/>
      <c r="K54" s="180"/>
    </row>
    <row r="55" spans="1:11" ht="15.75" x14ac:dyDescent="0.25">
      <c r="A55" s="88" t="s">
        <v>169</v>
      </c>
      <c r="B55" s="170" t="s">
        <v>162</v>
      </c>
      <c r="C55" s="180">
        <v>50000</v>
      </c>
      <c r="D55" s="180">
        <v>50000000</v>
      </c>
      <c r="E55" s="180">
        <v>10000000</v>
      </c>
      <c r="F55" s="180">
        <v>0</v>
      </c>
      <c r="G55" s="113">
        <v>5000000</v>
      </c>
      <c r="H55" s="113">
        <v>0</v>
      </c>
      <c r="I55" s="51"/>
      <c r="J55" s="180"/>
      <c r="K55" s="180"/>
    </row>
    <row r="56" spans="1:11" ht="15.75" x14ac:dyDescent="0.25">
      <c r="A56" s="88" t="s">
        <v>170</v>
      </c>
      <c r="B56" s="170" t="s">
        <v>163</v>
      </c>
      <c r="C56" s="180">
        <v>26056279.859999999</v>
      </c>
      <c r="D56" s="180">
        <v>50000000</v>
      </c>
      <c r="E56" s="180">
        <v>10000000</v>
      </c>
      <c r="F56" s="180">
        <v>8830000</v>
      </c>
      <c r="G56" s="113">
        <v>10000000</v>
      </c>
      <c r="H56" s="113">
        <v>2446700</v>
      </c>
      <c r="I56" s="330">
        <v>5000000</v>
      </c>
      <c r="J56" s="180"/>
      <c r="K56" s="180"/>
    </row>
    <row r="57" spans="1:11" ht="30" x14ac:dyDescent="0.25">
      <c r="A57" s="88" t="s">
        <v>171</v>
      </c>
      <c r="B57" s="170" t="s">
        <v>164</v>
      </c>
      <c r="C57" s="180"/>
      <c r="D57" s="180">
        <v>50000000</v>
      </c>
      <c r="E57" s="180">
        <v>50000000</v>
      </c>
      <c r="F57" s="180">
        <v>0</v>
      </c>
      <c r="G57" s="113">
        <v>25000000</v>
      </c>
      <c r="H57" s="113">
        <v>3986065.15</v>
      </c>
      <c r="I57" s="330">
        <v>0</v>
      </c>
      <c r="J57" s="180"/>
      <c r="K57" s="180"/>
    </row>
    <row r="58" spans="1:11" ht="30" x14ac:dyDescent="0.25">
      <c r="A58" s="88" t="s">
        <v>172</v>
      </c>
      <c r="B58" s="170" t="s">
        <v>165</v>
      </c>
      <c r="C58" s="180">
        <v>37061645.270000003</v>
      </c>
      <c r="D58" s="180">
        <v>50000000</v>
      </c>
      <c r="E58" s="180">
        <v>30000000</v>
      </c>
      <c r="F58" s="180">
        <v>29835761.899999999</v>
      </c>
      <c r="G58" s="113">
        <v>20000000</v>
      </c>
      <c r="H58" s="113">
        <v>1770000</v>
      </c>
      <c r="I58" s="330">
        <v>20000000</v>
      </c>
      <c r="J58" s="180"/>
      <c r="K58" s="180"/>
    </row>
    <row r="59" spans="1:11" ht="15.75" x14ac:dyDescent="0.25">
      <c r="A59" s="19" t="s">
        <v>36</v>
      </c>
      <c r="B59" s="13" t="s">
        <v>4</v>
      </c>
      <c r="C59" s="180">
        <v>7218610.21</v>
      </c>
      <c r="D59" s="180">
        <v>20000000</v>
      </c>
      <c r="E59" s="180">
        <v>10000000</v>
      </c>
      <c r="F59" s="180">
        <v>1999603.35</v>
      </c>
      <c r="G59" s="113">
        <v>2000000</v>
      </c>
      <c r="H59" s="113">
        <v>4855827.0199999996</v>
      </c>
      <c r="I59" s="330">
        <v>5000000</v>
      </c>
      <c r="J59" s="330"/>
      <c r="K59" s="180"/>
    </row>
    <row r="60" spans="1:11" ht="15.75" x14ac:dyDescent="0.25">
      <c r="A60" s="19" t="s">
        <v>35</v>
      </c>
      <c r="B60" s="13" t="s">
        <v>34</v>
      </c>
      <c r="C60" s="180">
        <v>893599.24</v>
      </c>
      <c r="D60" s="180">
        <v>1000000</v>
      </c>
      <c r="E60" s="182">
        <v>1000000</v>
      </c>
      <c r="F60" s="180">
        <v>0</v>
      </c>
      <c r="G60" s="113"/>
      <c r="H60" s="113"/>
      <c r="I60" s="51"/>
      <c r="J60" s="180"/>
      <c r="K60" s="182"/>
    </row>
    <row r="61" spans="1:11" ht="15.75" x14ac:dyDescent="0.25">
      <c r="A61" s="19">
        <v>2103</v>
      </c>
      <c r="B61" s="13" t="s">
        <v>3</v>
      </c>
      <c r="C61" s="180">
        <v>24720665</v>
      </c>
      <c r="D61" s="180">
        <v>10000000</v>
      </c>
      <c r="E61" s="182">
        <v>5000000</v>
      </c>
      <c r="F61" s="180">
        <v>4898841.34</v>
      </c>
      <c r="G61" s="113">
        <v>3000000</v>
      </c>
      <c r="H61" s="113">
        <v>1390150</v>
      </c>
      <c r="I61" s="330">
        <v>3000000</v>
      </c>
      <c r="J61" s="180"/>
      <c r="K61" s="182"/>
    </row>
    <row r="62" spans="1:11" ht="15.75" x14ac:dyDescent="0.25">
      <c r="A62" s="88" t="s">
        <v>33</v>
      </c>
      <c r="B62" s="13" t="s">
        <v>27</v>
      </c>
      <c r="C62" s="180">
        <v>125913.71</v>
      </c>
      <c r="D62" s="180">
        <v>10000000</v>
      </c>
      <c r="E62" s="180">
        <v>10000000</v>
      </c>
      <c r="F62" s="180">
        <v>23076872.219999999</v>
      </c>
      <c r="G62" s="113">
        <v>0</v>
      </c>
      <c r="H62" s="113"/>
      <c r="I62" s="51"/>
      <c r="J62" s="180"/>
      <c r="K62" s="180"/>
    </row>
    <row r="63" spans="1:11" ht="15.75" x14ac:dyDescent="0.25">
      <c r="A63" s="19">
        <v>2105</v>
      </c>
      <c r="B63" s="13" t="s">
        <v>32</v>
      </c>
      <c r="C63" s="180">
        <v>1334000</v>
      </c>
      <c r="D63" s="180">
        <v>10000000</v>
      </c>
      <c r="E63" s="182">
        <v>5000000</v>
      </c>
      <c r="F63" s="180">
        <v>5630660.8200000003</v>
      </c>
      <c r="G63" s="113">
        <v>3000000</v>
      </c>
      <c r="H63" s="113">
        <v>51784688.780000001</v>
      </c>
      <c r="I63" s="49">
        <v>50000000</v>
      </c>
      <c r="J63" s="180"/>
      <c r="K63" s="182"/>
    </row>
    <row r="64" spans="1:11" ht="15.75" x14ac:dyDescent="0.25">
      <c r="A64" s="19" t="s">
        <v>41</v>
      </c>
      <c r="B64" s="13" t="s">
        <v>15</v>
      </c>
      <c r="C64" s="180">
        <v>8193538</v>
      </c>
      <c r="D64" s="180">
        <v>10000000</v>
      </c>
      <c r="E64" s="182">
        <v>5000000</v>
      </c>
      <c r="F64" s="180">
        <v>6433756</v>
      </c>
      <c r="G64" s="236">
        <v>5000000</v>
      </c>
      <c r="H64" s="113">
        <v>6935387.6299999999</v>
      </c>
      <c r="I64" s="208">
        <v>15000000</v>
      </c>
      <c r="J64" s="207"/>
      <c r="K64" s="208"/>
    </row>
    <row r="65" spans="1:11" ht="16.5" thickBot="1" x14ac:dyDescent="0.3">
      <c r="A65" s="6" t="s">
        <v>0</v>
      </c>
      <c r="B65" s="6"/>
      <c r="C65" s="3">
        <f t="shared" ref="C65:H65" si="3">SUM(C47:C64)</f>
        <v>386000571.80999994</v>
      </c>
      <c r="D65" s="3">
        <f t="shared" si="3"/>
        <v>625500000</v>
      </c>
      <c r="E65" s="3">
        <f t="shared" si="3"/>
        <v>573000000</v>
      </c>
      <c r="F65" s="3">
        <f t="shared" si="3"/>
        <v>264379256.34</v>
      </c>
      <c r="G65" s="3">
        <f t="shared" si="3"/>
        <v>240000000</v>
      </c>
      <c r="H65" s="3">
        <f t="shared" si="3"/>
        <v>159604273.19</v>
      </c>
      <c r="I65" s="3">
        <f>SUM(I47:I64)</f>
        <v>533000000</v>
      </c>
      <c r="J65" s="3"/>
      <c r="K65" s="3">
        <f>SUM(K47:K64)</f>
        <v>0</v>
      </c>
    </row>
    <row r="66" spans="1:11" ht="15.75" thickTop="1" x14ac:dyDescent="0.25"/>
    <row r="67" spans="1:11" ht="16.5" thickBot="1" x14ac:dyDescent="0.3">
      <c r="B67" s="37" t="s">
        <v>152</v>
      </c>
      <c r="C67" s="393">
        <f t="shared" ref="C67:K67" si="4">C22+C40+C65</f>
        <v>498039032.49999994</v>
      </c>
      <c r="D67" s="393">
        <f t="shared" si="4"/>
        <v>764500000</v>
      </c>
      <c r="E67" s="393">
        <f t="shared" si="4"/>
        <v>687000000</v>
      </c>
      <c r="F67" s="393">
        <f t="shared" si="4"/>
        <v>335723118.09000003</v>
      </c>
      <c r="G67" s="393">
        <f t="shared" si="4"/>
        <v>303500000</v>
      </c>
      <c r="H67" s="393">
        <f t="shared" si="4"/>
        <v>228977240.09999999</v>
      </c>
      <c r="I67" s="393">
        <f t="shared" si="4"/>
        <v>790000000</v>
      </c>
      <c r="J67" s="393">
        <f t="shared" si="4"/>
        <v>0</v>
      </c>
      <c r="K67" s="393">
        <f t="shared" si="4"/>
        <v>0</v>
      </c>
    </row>
    <row r="68" spans="1:11" ht="16.5" thickTop="1" x14ac:dyDescent="0.25">
      <c r="B68" s="37"/>
      <c r="C68" s="184"/>
      <c r="D68" s="184"/>
      <c r="E68" s="184"/>
      <c r="F68" s="184"/>
      <c r="G68" s="184"/>
      <c r="H68" s="184"/>
      <c r="I68" s="184"/>
      <c r="J68" s="184"/>
      <c r="K68" s="184"/>
    </row>
    <row r="69" spans="1:11" hidden="1" x14ac:dyDescent="0.25"/>
    <row r="70" spans="1:11" ht="15.75" hidden="1" customHeight="1" x14ac:dyDescent="0.25">
      <c r="A70" s="431" t="s">
        <v>12</v>
      </c>
      <c r="B70" s="432"/>
      <c r="D70" s="192"/>
    </row>
    <row r="71" spans="1:11" ht="28.5" hidden="1" customHeight="1" x14ac:dyDescent="0.25">
      <c r="A71" s="429" t="s">
        <v>178</v>
      </c>
      <c r="B71" s="430"/>
      <c r="D71" s="192"/>
    </row>
    <row r="72" spans="1:11" ht="27.75" hidden="1" customHeight="1" x14ac:dyDescent="0.25">
      <c r="A72" s="429" t="s">
        <v>179</v>
      </c>
      <c r="B72" s="430"/>
      <c r="D72" s="192"/>
    </row>
    <row r="73" spans="1:11" ht="42.75" hidden="1" customHeight="1" x14ac:dyDescent="0.25">
      <c r="A73" s="429" t="s">
        <v>180</v>
      </c>
      <c r="B73" s="430"/>
      <c r="D73" s="192"/>
    </row>
    <row r="74" spans="1:11" ht="26.25" hidden="1" customHeight="1" x14ac:dyDescent="0.25">
      <c r="A74" s="429" t="s">
        <v>181</v>
      </c>
      <c r="B74" s="430"/>
      <c r="D74" s="31"/>
    </row>
    <row r="75" spans="1:11" ht="16.5" hidden="1" thickBot="1" x14ac:dyDescent="0.3">
      <c r="A75" s="235"/>
      <c r="B75" s="6" t="s">
        <v>0</v>
      </c>
    </row>
    <row r="76" spans="1:11" hidden="1" x14ac:dyDescent="0.25"/>
    <row r="78" spans="1:11" x14ac:dyDescent="0.25">
      <c r="B78" s="25" t="s">
        <v>173</v>
      </c>
    </row>
    <row r="79" spans="1:11" ht="26.25" customHeight="1" x14ac:dyDescent="0.25">
      <c r="B79" s="25" t="s">
        <v>121</v>
      </c>
      <c r="C79" s="256" t="s">
        <v>188</v>
      </c>
    </row>
    <row r="80" spans="1:11" ht="26.25" customHeight="1" x14ac:dyDescent="0.25">
      <c r="B80" s="25"/>
      <c r="C80" s="256"/>
    </row>
    <row r="81" spans="2:2" x14ac:dyDescent="0.25">
      <c r="B81" s="257" t="s">
        <v>334</v>
      </c>
    </row>
  </sheetData>
  <mergeCells count="21">
    <mergeCell ref="A74:B74"/>
    <mergeCell ref="A71:B71"/>
    <mergeCell ref="A70:B70"/>
    <mergeCell ref="A72:B72"/>
    <mergeCell ref="A73:B73"/>
    <mergeCell ref="A1:K1"/>
    <mergeCell ref="A45:B46"/>
    <mergeCell ref="E5:F5"/>
    <mergeCell ref="K5:K6"/>
    <mergeCell ref="E27:F27"/>
    <mergeCell ref="A27:B28"/>
    <mergeCell ref="A5:B6"/>
    <mergeCell ref="I5:J5"/>
    <mergeCell ref="I27:J27"/>
    <mergeCell ref="I45:J45"/>
    <mergeCell ref="K27:K28"/>
    <mergeCell ref="E45:F45"/>
    <mergeCell ref="K45:K46"/>
    <mergeCell ref="G27:H27"/>
    <mergeCell ref="G45:H45"/>
    <mergeCell ref="G5:H5"/>
  </mergeCells>
  <pageMargins left="0.48" right="0.17" top="0.19" bottom="0.17" header="0.27559055118110198" footer="0.15748031496063"/>
  <pageSetup scale="78" orientation="landscape" r:id="rId1"/>
  <rowBreaks count="1" manualBreakCount="1">
    <brk id="41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view="pageBreakPreview" zoomScale="60" zoomScaleNormal="100" workbookViewId="0">
      <selection activeCell="B23" sqref="B23"/>
    </sheetView>
  </sheetViews>
  <sheetFormatPr defaultRowHeight="15" x14ac:dyDescent="0.25"/>
  <cols>
    <col min="1" max="1" width="8.140625" customWidth="1"/>
    <col min="2" max="2" width="26.140625" customWidth="1"/>
    <col min="3" max="14" width="0" hidden="1" customWidth="1"/>
    <col min="15" max="15" width="2.42578125" hidden="1" customWidth="1"/>
    <col min="16" max="16" width="13.140625" hidden="1" customWidth="1"/>
    <col min="17" max="17" width="14" customWidth="1"/>
    <col min="18" max="18" width="14" hidden="1" customWidth="1"/>
    <col min="19" max="19" width="13.140625" customWidth="1"/>
    <col min="20" max="20" width="13.7109375" customWidth="1"/>
    <col min="21" max="21" width="14.140625" customWidth="1"/>
    <col min="22" max="24" width="14.85546875" customWidth="1"/>
    <col min="25" max="25" width="14.42578125" customWidth="1"/>
  </cols>
  <sheetData>
    <row r="1" spans="1:25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8" x14ac:dyDescent="0.25">
      <c r="A2" s="46" t="s">
        <v>322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2" t="s">
        <v>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22" t="s">
        <v>13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54">
        <v>2019</v>
      </c>
      <c r="Q5" s="387">
        <v>2021</v>
      </c>
      <c r="S5" s="404">
        <v>2022</v>
      </c>
      <c r="T5" s="405"/>
      <c r="U5" s="401">
        <v>2023</v>
      </c>
      <c r="V5" s="401"/>
      <c r="W5" s="401">
        <v>2024</v>
      </c>
      <c r="X5" s="401"/>
      <c r="Y5" s="402" t="s">
        <v>316</v>
      </c>
    </row>
    <row r="6" spans="1:25" ht="44.25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150" t="s">
        <v>7</v>
      </c>
      <c r="Q6" s="205" t="s">
        <v>8</v>
      </c>
      <c r="R6" s="40" t="s">
        <v>6</v>
      </c>
      <c r="S6" s="41" t="s">
        <v>7</v>
      </c>
      <c r="T6" s="253" t="s">
        <v>8</v>
      </c>
      <c r="U6" s="41" t="s">
        <v>7</v>
      </c>
      <c r="V6" s="384" t="s">
        <v>8</v>
      </c>
      <c r="W6" s="41" t="s">
        <v>7</v>
      </c>
      <c r="X6" s="384" t="s">
        <v>318</v>
      </c>
      <c r="Y6" s="403"/>
    </row>
    <row r="7" spans="1:25" x14ac:dyDescent="0.25">
      <c r="A7" s="19">
        <v>2001</v>
      </c>
      <c r="B7" s="13" t="s">
        <v>5</v>
      </c>
      <c r="C7" s="58"/>
      <c r="D7" s="42"/>
      <c r="E7" s="42"/>
      <c r="F7" s="40"/>
      <c r="G7" s="42"/>
      <c r="H7" s="42"/>
      <c r="I7" s="40"/>
      <c r="J7" s="42"/>
      <c r="K7" s="57"/>
      <c r="L7" s="57"/>
      <c r="M7" s="42"/>
      <c r="N7" s="39"/>
      <c r="O7" s="39"/>
      <c r="P7" s="169">
        <v>0</v>
      </c>
      <c r="Q7" s="56">
        <v>2135010.48</v>
      </c>
      <c r="R7" s="56">
        <v>4000000</v>
      </c>
      <c r="S7" s="38">
        <v>3000000</v>
      </c>
      <c r="T7" s="38">
        <v>0</v>
      </c>
      <c r="U7" s="56">
        <v>2500000</v>
      </c>
      <c r="V7" s="103">
        <v>719460.82</v>
      </c>
      <c r="W7" s="56">
        <v>1000000</v>
      </c>
      <c r="X7" s="103"/>
      <c r="Y7" s="103"/>
    </row>
    <row r="8" spans="1:25" x14ac:dyDescent="0.25">
      <c r="A8" s="19">
        <v>2002</v>
      </c>
      <c r="B8" s="13" t="s">
        <v>20</v>
      </c>
      <c r="C8" s="276"/>
      <c r="D8" s="264"/>
      <c r="E8" s="264"/>
      <c r="F8" s="274"/>
      <c r="G8" s="264"/>
      <c r="H8" s="264"/>
      <c r="I8" s="274"/>
      <c r="J8" s="264"/>
      <c r="K8" s="277"/>
      <c r="L8" s="277"/>
      <c r="M8" s="264"/>
      <c r="N8" s="278"/>
      <c r="O8" s="278"/>
      <c r="P8" s="279"/>
      <c r="Q8" s="56"/>
      <c r="R8" s="155"/>
      <c r="S8" s="38"/>
      <c r="T8" s="38"/>
      <c r="U8" s="56"/>
      <c r="V8" s="49"/>
      <c r="W8" s="49"/>
      <c r="X8" s="49"/>
      <c r="Y8" s="49"/>
    </row>
    <row r="9" spans="1:25" x14ac:dyDescent="0.25">
      <c r="A9" s="12">
        <v>2102</v>
      </c>
      <c r="B9" s="13" t="s">
        <v>4</v>
      </c>
      <c r="C9" s="14">
        <v>161314</v>
      </c>
      <c r="D9" s="8">
        <v>80000</v>
      </c>
      <c r="E9" s="8">
        <v>37418</v>
      </c>
      <c r="F9" s="4">
        <f>E9/D9*100</f>
        <v>46.772500000000001</v>
      </c>
      <c r="G9" s="8">
        <v>50000</v>
      </c>
      <c r="H9" s="8">
        <v>40738</v>
      </c>
      <c r="I9" s="4">
        <f>H9/G9*100</f>
        <v>81.475999999999999</v>
      </c>
      <c r="J9" s="8">
        <v>150000</v>
      </c>
      <c r="K9" s="8">
        <v>436280</v>
      </c>
      <c r="L9" s="8">
        <f>K9/M9*100</f>
        <v>96.951111111111103</v>
      </c>
      <c r="M9" s="8">
        <v>450000</v>
      </c>
      <c r="N9" s="8">
        <v>150000</v>
      </c>
      <c r="O9" s="8">
        <v>57405</v>
      </c>
      <c r="P9" s="38">
        <v>500000</v>
      </c>
      <c r="Q9" s="56">
        <v>4683438.62</v>
      </c>
      <c r="R9" s="38">
        <v>3000000</v>
      </c>
      <c r="S9" s="38">
        <v>2000000</v>
      </c>
      <c r="T9" s="38">
        <v>1970000</v>
      </c>
      <c r="U9" s="56">
        <v>1200000</v>
      </c>
      <c r="V9" s="38">
        <v>1185955</v>
      </c>
      <c r="W9" s="38">
        <v>2000000</v>
      </c>
      <c r="X9" s="38"/>
      <c r="Y9" s="38"/>
    </row>
    <row r="10" spans="1:25" x14ac:dyDescent="0.25">
      <c r="A10" s="12">
        <v>2103</v>
      </c>
      <c r="B10" s="13" t="s">
        <v>3</v>
      </c>
      <c r="C10" s="14">
        <v>1050100</v>
      </c>
      <c r="D10" s="8">
        <v>40000</v>
      </c>
      <c r="E10" s="8">
        <v>28500</v>
      </c>
      <c r="F10" s="4">
        <f>E10/D10*100</f>
        <v>71.25</v>
      </c>
      <c r="G10" s="8">
        <v>100000</v>
      </c>
      <c r="H10" s="8">
        <v>0</v>
      </c>
      <c r="I10" s="4">
        <f>H10/G10*100</f>
        <v>0</v>
      </c>
      <c r="J10" s="8"/>
      <c r="K10" s="8"/>
      <c r="L10" s="8"/>
      <c r="M10" s="8"/>
      <c r="N10" s="8">
        <v>500000</v>
      </c>
      <c r="O10" s="8">
        <v>370880</v>
      </c>
      <c r="P10" s="38">
        <v>150000</v>
      </c>
      <c r="Q10" s="56"/>
      <c r="R10" s="38">
        <v>1000000</v>
      </c>
      <c r="S10" s="38">
        <v>1000000</v>
      </c>
      <c r="T10" s="38">
        <v>29000</v>
      </c>
      <c r="U10" s="56">
        <v>2500000</v>
      </c>
      <c r="V10" s="38">
        <v>2499925</v>
      </c>
      <c r="W10" s="38">
        <v>0</v>
      </c>
      <c r="X10" s="38"/>
      <c r="Y10" s="38"/>
    </row>
    <row r="11" spans="1:25" x14ac:dyDescent="0.25">
      <c r="A11" s="12">
        <v>2104</v>
      </c>
      <c r="B11" s="13" t="s">
        <v>27</v>
      </c>
      <c r="C11" s="12"/>
      <c r="D11" s="8"/>
      <c r="E11" s="8"/>
      <c r="F11" s="4"/>
      <c r="G11" s="8"/>
      <c r="H11" s="8"/>
      <c r="I11" s="4"/>
      <c r="J11" s="8">
        <v>500000</v>
      </c>
      <c r="K11" s="8">
        <v>864255</v>
      </c>
      <c r="L11" s="8">
        <f>K11/M11*100</f>
        <v>72.021250000000009</v>
      </c>
      <c r="M11" s="8">
        <f>700000+500000</f>
        <v>1200000</v>
      </c>
      <c r="N11" s="8">
        <v>4500000</v>
      </c>
      <c r="O11" s="8">
        <v>3669572.42</v>
      </c>
      <c r="P11" s="38">
        <v>500000</v>
      </c>
      <c r="Q11" s="56"/>
      <c r="R11" s="38">
        <v>0</v>
      </c>
      <c r="S11" s="38"/>
      <c r="T11" s="38"/>
      <c r="U11" s="56"/>
      <c r="V11" s="38"/>
      <c r="W11" s="49">
        <v>3000000</v>
      </c>
      <c r="X11" s="38"/>
      <c r="Y11" s="38"/>
    </row>
    <row r="12" spans="1:25" x14ac:dyDescent="0.25">
      <c r="A12" s="11">
        <v>2106</v>
      </c>
      <c r="B12" s="7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  <c r="N12" s="8">
        <v>500000</v>
      </c>
      <c r="O12" s="8"/>
      <c r="P12" s="38">
        <v>0</v>
      </c>
      <c r="Q12" s="56">
        <v>92400</v>
      </c>
      <c r="R12" s="38">
        <v>1000000</v>
      </c>
      <c r="S12" s="38">
        <v>1000000</v>
      </c>
      <c r="T12" s="38">
        <v>0</v>
      </c>
      <c r="U12" s="56">
        <v>500000</v>
      </c>
      <c r="V12" s="38">
        <v>0</v>
      </c>
      <c r="W12" s="56">
        <v>500000</v>
      </c>
      <c r="X12" s="38"/>
      <c r="Y12" s="38"/>
    </row>
    <row r="13" spans="1:25" x14ac:dyDescent="0.25">
      <c r="A13" s="10">
        <v>2401</v>
      </c>
      <c r="B13" s="137" t="s">
        <v>15</v>
      </c>
      <c r="C13" s="9"/>
      <c r="D13" s="9"/>
      <c r="E13" s="9"/>
      <c r="F13" s="9"/>
      <c r="G13" s="7"/>
      <c r="H13" s="9"/>
      <c r="I13" s="7"/>
      <c r="J13" s="7"/>
      <c r="K13" s="7"/>
      <c r="L13" s="8"/>
      <c r="M13" s="7"/>
      <c r="N13" s="8"/>
      <c r="O13" s="8"/>
      <c r="P13" s="49"/>
      <c r="Q13" s="56"/>
      <c r="R13" s="38">
        <v>2000000</v>
      </c>
      <c r="S13" s="38">
        <v>500000</v>
      </c>
      <c r="T13" s="38">
        <v>189190</v>
      </c>
      <c r="U13" s="56">
        <v>500000</v>
      </c>
      <c r="V13" s="38">
        <v>319415</v>
      </c>
      <c r="W13" s="38">
        <v>0</v>
      </c>
      <c r="X13" s="38"/>
      <c r="Y13" s="38"/>
    </row>
    <row r="14" spans="1:25" x14ac:dyDescent="0.25">
      <c r="A14" s="12">
        <v>2507</v>
      </c>
      <c r="B14" s="9" t="s">
        <v>1</v>
      </c>
      <c r="C14" s="55"/>
      <c r="D14" s="53"/>
      <c r="E14" s="54"/>
      <c r="F14" s="54"/>
      <c r="G14" s="52"/>
      <c r="H14" s="53"/>
      <c r="I14" s="52"/>
      <c r="J14" s="51"/>
      <c r="K14" s="51"/>
      <c r="L14" s="8"/>
      <c r="M14" s="51"/>
      <c r="N14" s="49">
        <v>0</v>
      </c>
      <c r="O14" s="49"/>
      <c r="P14" s="49"/>
      <c r="Q14" s="56">
        <v>0</v>
      </c>
      <c r="R14" s="38">
        <v>2000000</v>
      </c>
      <c r="S14" s="38">
        <v>1000000</v>
      </c>
      <c r="T14" s="38">
        <v>0</v>
      </c>
      <c r="U14" s="56">
        <v>1000000</v>
      </c>
      <c r="V14" s="38">
        <v>0</v>
      </c>
      <c r="W14" s="38">
        <v>0</v>
      </c>
      <c r="X14" s="38"/>
      <c r="Y14" s="38"/>
    </row>
    <row r="15" spans="1:25" ht="16.5" thickBot="1" x14ac:dyDescent="0.3">
      <c r="A15" s="6" t="s">
        <v>0</v>
      </c>
      <c r="B15" s="6"/>
      <c r="C15" s="3">
        <f>SUM(C9:C11)</f>
        <v>1211414</v>
      </c>
      <c r="D15" s="3">
        <f>SUM(D9:D11)</f>
        <v>120000</v>
      </c>
      <c r="E15" s="3">
        <f>SUM(E9:E11)</f>
        <v>65918</v>
      </c>
      <c r="F15" s="3">
        <f>E15/D15*100</f>
        <v>54.931666666666665</v>
      </c>
      <c r="G15" s="3">
        <f>SUM(G9:G11)</f>
        <v>150000</v>
      </c>
      <c r="H15" s="3">
        <f>SUM(H9:H11)</f>
        <v>40738</v>
      </c>
      <c r="I15" s="3">
        <f>H15/G15*100</f>
        <v>27.158666666666665</v>
      </c>
      <c r="J15" s="3">
        <f>SUM(J9:J11)</f>
        <v>650000</v>
      </c>
      <c r="K15" s="3">
        <f>SUM(K9:K14)</f>
        <v>1300535</v>
      </c>
      <c r="L15" s="8">
        <f>K15/M15*100</f>
        <v>78.820303030303023</v>
      </c>
      <c r="M15" s="3">
        <f>SUM(M9:M11)</f>
        <v>1650000</v>
      </c>
      <c r="N15" s="3">
        <f>SUM(N9:N14)</f>
        <v>5650000</v>
      </c>
      <c r="O15" s="3">
        <f>SUM(O9:O14)</f>
        <v>4097857.42</v>
      </c>
      <c r="P15" s="3">
        <f>SUM(P7:P14)</f>
        <v>1150000</v>
      </c>
      <c r="Q15" s="3">
        <f t="shared" ref="Q15" si="0">SUM(Q7:Q14)</f>
        <v>6910849.0999999996</v>
      </c>
      <c r="R15" s="3">
        <f>SUM(R7:R14)</f>
        <v>13000000</v>
      </c>
      <c r="S15" s="3">
        <f>SUM(S7:S14)</f>
        <v>8500000</v>
      </c>
      <c r="T15" s="3">
        <f t="shared" ref="T15:V15" si="1">SUM(T7:T14)</f>
        <v>2188190</v>
      </c>
      <c r="U15" s="3">
        <f t="shared" si="1"/>
        <v>8200000</v>
      </c>
      <c r="V15" s="3">
        <f t="shared" si="1"/>
        <v>4724755.82</v>
      </c>
      <c r="W15" s="3">
        <f>SUM(W7:W14)</f>
        <v>6500000</v>
      </c>
      <c r="X15" s="3">
        <f t="shared" ref="X15:Y15" si="2">SUM(X7:X14)</f>
        <v>0</v>
      </c>
      <c r="Y15" s="3">
        <f t="shared" si="2"/>
        <v>0</v>
      </c>
    </row>
    <row r="16" spans="1:25" ht="16.5" thickTop="1" x14ac:dyDescent="0.25">
      <c r="A16" s="37"/>
      <c r="B16" s="37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x14ac:dyDescent="0.25">
      <c r="A18" s="34"/>
      <c r="B18" s="419"/>
      <c r="C18" s="419"/>
      <c r="D18" s="419"/>
      <c r="E18" s="28"/>
      <c r="F18" s="28"/>
      <c r="G18" s="28"/>
      <c r="H18" s="28"/>
      <c r="I18" s="28"/>
      <c r="J18" s="28"/>
      <c r="K18" s="31"/>
      <c r="L18" s="31"/>
      <c r="M18" s="28"/>
      <c r="N18" s="31"/>
      <c r="O18" s="31"/>
      <c r="P18" s="31"/>
      <c r="Q18" s="31"/>
      <c r="R18" s="176"/>
      <c r="S18" s="31"/>
      <c r="T18" s="31"/>
      <c r="U18" s="31"/>
      <c r="V18" s="31"/>
      <c r="W18" s="31"/>
      <c r="X18" s="31"/>
      <c r="Y18" s="31"/>
    </row>
    <row r="19" spans="1:25" ht="15.75" x14ac:dyDescent="0.25">
      <c r="A19" s="23"/>
      <c r="B19" s="25" t="s">
        <v>173</v>
      </c>
      <c r="C19" s="30"/>
      <c r="D19" s="33"/>
      <c r="E19" s="28"/>
      <c r="F19" s="28"/>
      <c r="G19" s="28"/>
      <c r="H19" s="28"/>
      <c r="I19" s="32"/>
      <c r="J19" s="32"/>
      <c r="K19" s="31"/>
      <c r="L19" s="31"/>
      <c r="M19" s="32"/>
      <c r="N19" s="31"/>
      <c r="O19" s="31"/>
      <c r="P19" s="31"/>
      <c r="Q19" s="31"/>
      <c r="R19" s="192" t="s">
        <v>154</v>
      </c>
    </row>
    <row r="20" spans="1:25" ht="24.75" customHeight="1" x14ac:dyDescent="0.25">
      <c r="B20" s="25" t="s">
        <v>121</v>
      </c>
      <c r="Q20" s="256" t="s">
        <v>188</v>
      </c>
      <c r="R20" s="192" t="s">
        <v>155</v>
      </c>
    </row>
    <row r="21" spans="1:25" x14ac:dyDescent="0.25">
      <c r="R21" s="31" t="s">
        <v>156</v>
      </c>
    </row>
    <row r="23" spans="1:25" x14ac:dyDescent="0.25">
      <c r="B23" s="257" t="s">
        <v>334</v>
      </c>
    </row>
  </sheetData>
  <mergeCells count="11">
    <mergeCell ref="A1:Y1"/>
    <mergeCell ref="B18:D18"/>
    <mergeCell ref="A5:B6"/>
    <mergeCell ref="D5:F5"/>
    <mergeCell ref="G5:I5"/>
    <mergeCell ref="K5:M5"/>
    <mergeCell ref="N5:O5"/>
    <mergeCell ref="S5:T5"/>
    <mergeCell ref="Y5:Y6"/>
    <mergeCell ref="U5:V5"/>
    <mergeCell ref="W5:X5"/>
  </mergeCells>
  <pageMargins left="0.7" right="0.7" top="0.75" bottom="0.75" header="0.3" footer="0.3"/>
  <pageSetup paperSize="9" scale="8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view="pageBreakPreview" topLeftCell="A19" zoomScale="60" zoomScaleNormal="100" workbookViewId="0">
      <selection activeCell="AA51" sqref="AA51"/>
    </sheetView>
  </sheetViews>
  <sheetFormatPr defaultRowHeight="15" x14ac:dyDescent="0.25"/>
  <cols>
    <col min="1" max="1" width="7.85546875" customWidth="1"/>
    <col min="2" max="2" width="25.28515625" customWidth="1"/>
    <col min="3" max="15" width="9.140625" hidden="1" customWidth="1"/>
    <col min="16" max="16" width="14.28515625" hidden="1" customWidth="1"/>
    <col min="17" max="17" width="13.140625" hidden="1" customWidth="1"/>
    <col min="18" max="18" width="14.5703125" customWidth="1"/>
    <col min="19" max="19" width="14.85546875" hidden="1" customWidth="1"/>
    <col min="20" max="20" width="15.7109375" customWidth="1"/>
    <col min="21" max="21" width="15.140625" customWidth="1"/>
    <col min="22" max="22" width="14.85546875" customWidth="1"/>
    <col min="23" max="24" width="16.140625" customWidth="1"/>
    <col min="25" max="25" width="14" customWidth="1"/>
    <col min="26" max="26" width="14.7109375" customWidth="1"/>
  </cols>
  <sheetData>
    <row r="1" spans="1:26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</row>
    <row r="2" spans="1:26" ht="18" x14ac:dyDescent="0.25">
      <c r="A2" s="46" t="s">
        <v>30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2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.75" x14ac:dyDescent="0.25">
      <c r="A4" s="22" t="s">
        <v>13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55">
        <v>2019</v>
      </c>
      <c r="Q5" s="252">
        <v>2020</v>
      </c>
      <c r="R5" s="382">
        <v>2021</v>
      </c>
      <c r="T5" s="415">
        <v>2022</v>
      </c>
      <c r="U5" s="415"/>
      <c r="V5" s="422">
        <v>2023</v>
      </c>
      <c r="W5" s="423"/>
      <c r="X5" s="422">
        <v>2023</v>
      </c>
      <c r="Y5" s="423"/>
      <c r="Z5" s="402" t="s">
        <v>316</v>
      </c>
    </row>
    <row r="6" spans="1:26" ht="48.75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42" t="s">
        <v>7</v>
      </c>
      <c r="Q6" s="40" t="s">
        <v>8</v>
      </c>
      <c r="R6" s="205" t="s">
        <v>8</v>
      </c>
      <c r="S6" s="158" t="s">
        <v>6</v>
      </c>
      <c r="T6" s="201" t="s">
        <v>7</v>
      </c>
      <c r="U6" s="253" t="s">
        <v>8</v>
      </c>
      <c r="V6" s="201" t="s">
        <v>7</v>
      </c>
      <c r="W6" s="384" t="s">
        <v>8</v>
      </c>
      <c r="X6" s="201" t="s">
        <v>7</v>
      </c>
      <c r="Y6" s="384" t="s">
        <v>318</v>
      </c>
      <c r="Z6" s="403"/>
    </row>
    <row r="7" spans="1:26" x14ac:dyDescent="0.25">
      <c r="A7" s="19">
        <v>2001</v>
      </c>
      <c r="B7" s="13" t="s">
        <v>5</v>
      </c>
      <c r="C7" s="19"/>
      <c r="D7" s="4">
        <v>747000</v>
      </c>
      <c r="E7" s="4">
        <v>692382</v>
      </c>
      <c r="F7" s="4">
        <f>E7/D7*100</f>
        <v>92.688353413654625</v>
      </c>
      <c r="G7" s="4">
        <v>500000</v>
      </c>
      <c r="H7" s="4">
        <v>0</v>
      </c>
      <c r="I7" s="4">
        <f>H7/G7*100</f>
        <v>0</v>
      </c>
      <c r="J7" s="4">
        <v>500000</v>
      </c>
      <c r="K7" s="4">
        <v>6793668</v>
      </c>
      <c r="L7" s="4">
        <f>K7/M7*100</f>
        <v>84.920850000000002</v>
      </c>
      <c r="M7" s="4">
        <v>8000000</v>
      </c>
      <c r="N7" s="4"/>
      <c r="O7" s="4"/>
      <c r="P7" s="49"/>
      <c r="Q7" s="49"/>
      <c r="R7" s="49">
        <v>820718.22</v>
      </c>
      <c r="S7" s="49">
        <v>500000</v>
      </c>
      <c r="T7" s="49">
        <v>500000</v>
      </c>
      <c r="U7" s="38">
        <v>0</v>
      </c>
      <c r="V7" s="38">
        <v>0</v>
      </c>
      <c r="W7" s="38"/>
      <c r="X7" s="49">
        <v>1000000</v>
      </c>
      <c r="Y7" s="38"/>
      <c r="Z7" s="49"/>
    </row>
    <row r="8" spans="1:26" x14ac:dyDescent="0.25">
      <c r="A8" s="12">
        <v>2003</v>
      </c>
      <c r="B8" s="18" t="s">
        <v>19</v>
      </c>
      <c r="C8" s="14">
        <v>945496</v>
      </c>
      <c r="D8" s="8">
        <v>500000</v>
      </c>
      <c r="E8" s="8">
        <v>319716</v>
      </c>
      <c r="F8" s="4">
        <f>E8/D8*100</f>
        <v>63.943199999999997</v>
      </c>
      <c r="G8" s="8">
        <v>500000</v>
      </c>
      <c r="H8" s="8">
        <v>493013</v>
      </c>
      <c r="I8" s="4">
        <f>H8/G8*100</f>
        <v>98.602599999999995</v>
      </c>
      <c r="J8" s="4">
        <v>500000</v>
      </c>
      <c r="K8" s="8">
        <v>273580</v>
      </c>
      <c r="L8" s="4">
        <f>K8/M8*100</f>
        <v>54.716000000000001</v>
      </c>
      <c r="M8" s="4">
        <v>500000</v>
      </c>
      <c r="N8" s="8"/>
      <c r="O8" s="8"/>
      <c r="P8" s="38">
        <v>700000</v>
      </c>
      <c r="Q8" s="38">
        <v>86425</v>
      </c>
      <c r="R8" s="49">
        <v>0</v>
      </c>
      <c r="S8" s="38">
        <v>1000000</v>
      </c>
      <c r="T8" s="38">
        <v>1000000</v>
      </c>
      <c r="U8" s="38">
        <v>0</v>
      </c>
      <c r="V8" s="38">
        <v>1000000</v>
      </c>
      <c r="W8" s="38">
        <v>80000</v>
      </c>
      <c r="X8" s="140"/>
      <c r="Y8" s="38"/>
      <c r="Z8" s="38"/>
    </row>
    <row r="9" spans="1:26" hidden="1" x14ac:dyDescent="0.25">
      <c r="A9" s="12">
        <v>2005</v>
      </c>
      <c r="B9" s="13" t="s">
        <v>17</v>
      </c>
      <c r="C9" s="14"/>
      <c r="D9" s="8">
        <v>550000</v>
      </c>
      <c r="E9" s="8">
        <v>550000</v>
      </c>
      <c r="F9" s="4">
        <f>E9/D9*100</f>
        <v>100</v>
      </c>
      <c r="G9" s="8">
        <v>400000</v>
      </c>
      <c r="H9" s="8">
        <v>100000</v>
      </c>
      <c r="I9" s="4">
        <f>H9/G9*100</f>
        <v>25</v>
      </c>
      <c r="J9" s="8"/>
      <c r="K9" s="8"/>
      <c r="L9" s="4"/>
      <c r="M9" s="8"/>
      <c r="N9" s="8"/>
      <c r="O9" s="8"/>
      <c r="P9" s="38"/>
      <c r="Q9" s="38"/>
      <c r="R9" s="49"/>
      <c r="S9" s="38">
        <v>0</v>
      </c>
      <c r="T9" s="8"/>
      <c r="U9" s="38"/>
      <c r="V9" s="38"/>
      <c r="W9" s="38"/>
      <c r="X9" s="140"/>
      <c r="Y9" s="38"/>
      <c r="Z9" s="8"/>
    </row>
    <row r="10" spans="1:26" x14ac:dyDescent="0.25">
      <c r="A10" s="12">
        <v>2102</v>
      </c>
      <c r="B10" s="13" t="s">
        <v>4</v>
      </c>
      <c r="C10" s="14">
        <v>1194678</v>
      </c>
      <c r="D10" s="8">
        <v>2760000</v>
      </c>
      <c r="E10" s="8">
        <v>2751693</v>
      </c>
      <c r="F10" s="4">
        <f>E10/D10*100</f>
        <v>99.69902173913043</v>
      </c>
      <c r="G10" s="8">
        <v>1500000</v>
      </c>
      <c r="H10" s="8">
        <v>1463785</v>
      </c>
      <c r="I10" s="4">
        <f>H10/G10*100</f>
        <v>97.585666666666668</v>
      </c>
      <c r="J10" s="8"/>
      <c r="K10" s="8">
        <v>1728021</v>
      </c>
      <c r="L10" s="4">
        <f>K10/M10*100</f>
        <v>86.401049999999998</v>
      </c>
      <c r="M10" s="8">
        <v>2000000</v>
      </c>
      <c r="N10" s="8">
        <v>5230000</v>
      </c>
      <c r="O10" s="8">
        <v>4893355.34</v>
      </c>
      <c r="P10" s="38">
        <v>1000000</v>
      </c>
      <c r="Q10" s="38">
        <v>378038</v>
      </c>
      <c r="R10" s="49">
        <v>193934</v>
      </c>
      <c r="S10" s="38">
        <v>23750000</v>
      </c>
      <c r="T10" s="38">
        <v>5000000</v>
      </c>
      <c r="U10" s="38">
        <v>3077423.23</v>
      </c>
      <c r="V10" s="38">
        <v>1250000</v>
      </c>
      <c r="W10" s="38">
        <v>952744</v>
      </c>
      <c r="X10" s="49">
        <v>1500000</v>
      </c>
      <c r="Y10" s="38"/>
      <c r="Z10" s="38"/>
    </row>
    <row r="11" spans="1:26" x14ac:dyDescent="0.25">
      <c r="A11" s="12">
        <v>2103</v>
      </c>
      <c r="B11" s="13" t="s">
        <v>3</v>
      </c>
      <c r="C11" s="12"/>
      <c r="D11" s="8">
        <v>700000</v>
      </c>
      <c r="E11" s="8">
        <v>577326</v>
      </c>
      <c r="F11" s="4">
        <f>E11/D11*100</f>
        <v>82.475142857142856</v>
      </c>
      <c r="G11" s="8">
        <v>1650000</v>
      </c>
      <c r="H11" s="8">
        <v>1536150</v>
      </c>
      <c r="I11" s="4">
        <f>H11/G11*100</f>
        <v>93.100000000000009</v>
      </c>
      <c r="J11" s="8">
        <v>500000</v>
      </c>
      <c r="K11" s="8">
        <v>567043</v>
      </c>
      <c r="L11" s="4">
        <f>K11/M11*100</f>
        <v>49.308086956521741</v>
      </c>
      <c r="M11" s="8">
        <v>1150000</v>
      </c>
      <c r="N11" s="8">
        <v>500000</v>
      </c>
      <c r="O11" s="8">
        <v>458503.35</v>
      </c>
      <c r="P11" s="38">
        <v>800000</v>
      </c>
      <c r="Q11" s="38"/>
      <c r="R11" s="49">
        <v>1514329</v>
      </c>
      <c r="S11" s="38">
        <v>1250000</v>
      </c>
      <c r="T11" s="38">
        <v>1000000</v>
      </c>
      <c r="U11" s="38">
        <v>779228</v>
      </c>
      <c r="V11" s="38">
        <v>1000000</v>
      </c>
      <c r="W11" s="38">
        <v>760695</v>
      </c>
      <c r="X11" s="38">
        <v>1500000</v>
      </c>
      <c r="Y11" s="38"/>
      <c r="Z11" s="38"/>
    </row>
    <row r="12" spans="1:26" x14ac:dyDescent="0.25">
      <c r="A12" s="149">
        <v>2106</v>
      </c>
      <c r="B12" s="7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4"/>
      <c r="M12" s="7"/>
      <c r="N12" s="7"/>
      <c r="O12" s="7"/>
      <c r="P12" s="38"/>
      <c r="Q12" s="9"/>
      <c r="R12" s="49">
        <v>0</v>
      </c>
      <c r="S12" s="38">
        <v>3900000</v>
      </c>
      <c r="T12" s="38">
        <v>3000000</v>
      </c>
      <c r="U12" s="38">
        <v>0</v>
      </c>
      <c r="V12" s="38">
        <v>1000000</v>
      </c>
      <c r="W12" s="38">
        <v>0</v>
      </c>
      <c r="X12" s="38">
        <v>2000000</v>
      </c>
      <c r="Y12" s="38"/>
      <c r="Z12" s="38"/>
    </row>
    <row r="13" spans="1:26" x14ac:dyDescent="0.25">
      <c r="A13" s="10">
        <v>2401</v>
      </c>
      <c r="B13" s="13" t="s">
        <v>15</v>
      </c>
      <c r="C13" s="12"/>
      <c r="D13" s="8"/>
      <c r="E13" s="8"/>
      <c r="F13" s="4"/>
      <c r="G13" s="8"/>
      <c r="H13" s="8"/>
      <c r="I13" s="4"/>
      <c r="J13" s="8"/>
      <c r="K13" s="8"/>
      <c r="L13" s="4"/>
      <c r="M13" s="8"/>
      <c r="N13" s="8"/>
      <c r="O13" s="8"/>
      <c r="P13" s="38"/>
      <c r="Q13" s="38"/>
      <c r="R13" s="49"/>
      <c r="S13" s="38">
        <v>3400000</v>
      </c>
      <c r="T13" s="38">
        <v>1000000</v>
      </c>
      <c r="U13" s="38">
        <v>710173</v>
      </c>
      <c r="V13" s="38">
        <v>1000000</v>
      </c>
      <c r="W13" s="38">
        <v>374073.3</v>
      </c>
      <c r="X13" s="38">
        <v>0</v>
      </c>
      <c r="Y13" s="38"/>
      <c r="Z13" s="38"/>
    </row>
    <row r="14" spans="1:26" x14ac:dyDescent="0.25">
      <c r="A14" s="156">
        <v>2505</v>
      </c>
      <c r="B14" s="9" t="s">
        <v>29</v>
      </c>
      <c r="C14" s="55"/>
      <c r="D14" s="53"/>
      <c r="E14" s="54"/>
      <c r="F14" s="54"/>
      <c r="G14" s="52"/>
      <c r="H14" s="53"/>
      <c r="I14" s="52"/>
      <c r="J14" s="51"/>
      <c r="K14" s="51"/>
      <c r="L14" s="49"/>
      <c r="M14" s="51"/>
      <c r="N14" s="49"/>
      <c r="O14" s="49"/>
      <c r="P14" s="49">
        <v>1000000</v>
      </c>
      <c r="Q14" s="49"/>
      <c r="R14" s="49">
        <v>0</v>
      </c>
      <c r="S14" s="38">
        <v>500000</v>
      </c>
      <c r="T14" s="38">
        <v>500000</v>
      </c>
      <c r="U14" s="38">
        <v>0</v>
      </c>
      <c r="V14" s="38">
        <v>500000</v>
      </c>
      <c r="W14" s="38">
        <v>0</v>
      </c>
      <c r="X14" s="38">
        <v>500000</v>
      </c>
      <c r="Y14" s="38"/>
      <c r="Z14" s="38"/>
    </row>
    <row r="15" spans="1:26" ht="16.5" thickBot="1" x14ac:dyDescent="0.3">
      <c r="A15" s="6" t="s">
        <v>0</v>
      </c>
      <c r="B15" s="6"/>
      <c r="C15" s="3">
        <f>SUM(C7:C11)</f>
        <v>2140174</v>
      </c>
      <c r="D15" s="3">
        <f>SUM(D7:D11)</f>
        <v>5257000</v>
      </c>
      <c r="E15" s="3">
        <f>SUM(E7:E11)</f>
        <v>4891117</v>
      </c>
      <c r="F15" s="5">
        <f>E15/D15*100</f>
        <v>93.040079893475365</v>
      </c>
      <c r="G15" s="3">
        <f>SUM(G7:G11)</f>
        <v>4550000</v>
      </c>
      <c r="H15" s="3">
        <f>SUM(H7:H11)</f>
        <v>3592948</v>
      </c>
      <c r="I15" s="3">
        <f>H15/G15*100</f>
        <v>78.965890109890111</v>
      </c>
      <c r="J15" s="3">
        <f>SUM(J7:J11)</f>
        <v>1500000</v>
      </c>
      <c r="K15" s="3">
        <f>SUM(K7:K11)</f>
        <v>9362312</v>
      </c>
      <c r="L15" s="4">
        <f>K15/M15*100</f>
        <v>80.363193133047204</v>
      </c>
      <c r="M15" s="3">
        <f>SUM(M7:M11)</f>
        <v>11650000</v>
      </c>
      <c r="N15" s="3">
        <f>SUM(N7:N11)</f>
        <v>5730000</v>
      </c>
      <c r="O15" s="3">
        <f>SUM(O7:O11)</f>
        <v>5351858.6899999995</v>
      </c>
      <c r="P15" s="3">
        <f t="shared" ref="P15:W15" si="0">SUM(P7:P14)</f>
        <v>3500000</v>
      </c>
      <c r="Q15" s="3">
        <f t="shared" si="0"/>
        <v>464463</v>
      </c>
      <c r="R15" s="3">
        <f t="shared" si="0"/>
        <v>2528981.2199999997</v>
      </c>
      <c r="S15" s="3">
        <f t="shared" si="0"/>
        <v>34300000</v>
      </c>
      <c r="T15" s="3">
        <f t="shared" si="0"/>
        <v>12000000</v>
      </c>
      <c r="U15" s="3">
        <f t="shared" si="0"/>
        <v>4566824.2300000004</v>
      </c>
      <c r="V15" s="3">
        <f t="shared" si="0"/>
        <v>5750000</v>
      </c>
      <c r="W15" s="3">
        <f t="shared" si="0"/>
        <v>2167512.2999999998</v>
      </c>
      <c r="X15" s="3">
        <f>SUM(X7:X14)</f>
        <v>6500000</v>
      </c>
      <c r="Y15" s="3">
        <f t="shared" ref="Y15:Z15" si="1">SUM(Y7:Y14)</f>
        <v>0</v>
      </c>
      <c r="Z15" s="3">
        <f t="shared" si="1"/>
        <v>0</v>
      </c>
    </row>
    <row r="16" spans="1:26" ht="16.5" thickTop="1" x14ac:dyDescent="0.25">
      <c r="A16" s="34"/>
      <c r="B16" s="419"/>
      <c r="C16" s="419"/>
      <c r="D16" s="419"/>
      <c r="E16" s="28"/>
      <c r="F16" s="28"/>
      <c r="G16" s="28"/>
      <c r="H16" s="28"/>
      <c r="I16" s="28"/>
      <c r="J16" s="28"/>
      <c r="K16" s="31"/>
      <c r="L16" s="31"/>
      <c r="M16" s="2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5.75" x14ac:dyDescent="0.25">
      <c r="A17" s="23"/>
      <c r="B17" s="22"/>
      <c r="C17" s="30"/>
      <c r="D17" s="33"/>
      <c r="E17" s="28"/>
      <c r="F17" s="28"/>
      <c r="G17" s="28"/>
      <c r="H17" s="28"/>
      <c r="I17" s="32"/>
      <c r="J17" s="32"/>
      <c r="K17" s="31"/>
      <c r="L17" s="31"/>
      <c r="M17" s="32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5">
      <c r="A18" s="22" t="s">
        <v>14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15.75" x14ac:dyDescent="0.25">
      <c r="A19" s="22" t="s">
        <v>28</v>
      </c>
      <c r="B19" s="21"/>
      <c r="C19" s="2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25">
      <c r="A20" s="397" t="s">
        <v>132</v>
      </c>
      <c r="B20" s="398"/>
      <c r="C20" s="45">
        <v>2014</v>
      </c>
      <c r="D20" s="409">
        <v>2015</v>
      </c>
      <c r="E20" s="410"/>
      <c r="F20" s="411"/>
      <c r="G20" s="409">
        <v>2016</v>
      </c>
      <c r="H20" s="410"/>
      <c r="I20" s="411"/>
      <c r="J20" s="42">
        <v>2017</v>
      </c>
      <c r="K20" s="412">
        <v>2017</v>
      </c>
      <c r="L20" s="413"/>
      <c r="M20" s="414"/>
      <c r="N20" s="412">
        <v>2018</v>
      </c>
      <c r="O20" s="414"/>
      <c r="P20" s="255">
        <v>2019</v>
      </c>
      <c r="Q20" s="252">
        <v>2020</v>
      </c>
      <c r="R20" s="382">
        <v>2021</v>
      </c>
      <c r="S20" s="40">
        <v>2022</v>
      </c>
      <c r="T20" s="415">
        <v>2022</v>
      </c>
      <c r="U20" s="415"/>
      <c r="V20" s="422">
        <v>2023</v>
      </c>
      <c r="W20" s="423"/>
      <c r="X20" s="422">
        <v>2024</v>
      </c>
      <c r="Y20" s="423"/>
      <c r="Z20" s="402" t="s">
        <v>316</v>
      </c>
    </row>
    <row r="21" spans="1:26" ht="45" customHeight="1" x14ac:dyDescent="0.25">
      <c r="A21" s="399"/>
      <c r="B21" s="400"/>
      <c r="C21" s="43" t="s">
        <v>8</v>
      </c>
      <c r="D21" s="42" t="s">
        <v>7</v>
      </c>
      <c r="E21" s="42" t="s">
        <v>8</v>
      </c>
      <c r="F21" s="40" t="s">
        <v>11</v>
      </c>
      <c r="G21" s="40" t="s">
        <v>10</v>
      </c>
      <c r="H21" s="42" t="s">
        <v>8</v>
      </c>
      <c r="I21" s="40" t="s">
        <v>11</v>
      </c>
      <c r="J21" s="42" t="s">
        <v>7</v>
      </c>
      <c r="K21" s="42" t="s">
        <v>9</v>
      </c>
      <c r="L21" s="40" t="s">
        <v>11</v>
      </c>
      <c r="M21" s="40" t="s">
        <v>10</v>
      </c>
      <c r="N21" s="40" t="s">
        <v>10</v>
      </c>
      <c r="O21" s="42" t="s">
        <v>9</v>
      </c>
      <c r="P21" s="42" t="s">
        <v>7</v>
      </c>
      <c r="Q21" s="40" t="s">
        <v>8</v>
      </c>
      <c r="R21" s="205" t="s">
        <v>8</v>
      </c>
      <c r="S21" s="40" t="s">
        <v>6</v>
      </c>
      <c r="T21" s="41" t="s">
        <v>7</v>
      </c>
      <c r="U21" s="253" t="s">
        <v>8</v>
      </c>
      <c r="V21" s="201" t="s">
        <v>7</v>
      </c>
      <c r="W21" s="384" t="s">
        <v>8</v>
      </c>
      <c r="X21" s="201" t="s">
        <v>7</v>
      </c>
      <c r="Y21" s="384" t="s">
        <v>318</v>
      </c>
      <c r="Z21" s="403"/>
    </row>
    <row r="22" spans="1:26" x14ac:dyDescent="0.25">
      <c r="A22" s="19">
        <v>2001</v>
      </c>
      <c r="B22" s="18" t="s">
        <v>5</v>
      </c>
      <c r="C22" s="14">
        <v>2422750</v>
      </c>
      <c r="D22" s="4">
        <v>1275000</v>
      </c>
      <c r="E22" s="4">
        <v>1117564</v>
      </c>
      <c r="F22" s="4">
        <f>E22/D22*100</f>
        <v>87.652078431372544</v>
      </c>
      <c r="G22" s="4">
        <v>500000</v>
      </c>
      <c r="H22" s="4">
        <v>403021.78</v>
      </c>
      <c r="I22" s="4">
        <f>H22/G22*100</f>
        <v>80.60435600000001</v>
      </c>
      <c r="J22" s="4"/>
      <c r="K22" s="4"/>
      <c r="L22" s="4"/>
      <c r="M22" s="4"/>
      <c r="N22" s="4">
        <v>3000000</v>
      </c>
      <c r="O22" s="4">
        <v>2958712.94</v>
      </c>
      <c r="P22" s="49"/>
      <c r="Q22" s="49">
        <v>2544818</v>
      </c>
      <c r="R22" s="49">
        <v>698167.99</v>
      </c>
      <c r="S22" s="49">
        <v>14100000</v>
      </c>
      <c r="T22" s="38">
        <v>5000000</v>
      </c>
      <c r="U22" s="38">
        <v>1473679.2</v>
      </c>
      <c r="V22" s="38">
        <v>6000000</v>
      </c>
      <c r="W22" s="38">
        <v>4070394.26</v>
      </c>
      <c r="X22" s="38">
        <v>4000000</v>
      </c>
      <c r="Y22" s="38"/>
      <c r="Z22" s="38"/>
    </row>
    <row r="23" spans="1:26" x14ac:dyDescent="0.25">
      <c r="A23" s="12">
        <v>2002</v>
      </c>
      <c r="B23" s="18" t="s">
        <v>20</v>
      </c>
      <c r="C23" s="14"/>
      <c r="D23" s="8"/>
      <c r="E23" s="20"/>
      <c r="F23" s="4"/>
      <c r="G23" s="8">
        <v>0</v>
      </c>
      <c r="H23" s="20">
        <v>0</v>
      </c>
      <c r="I23" s="4"/>
      <c r="J23" s="8"/>
      <c r="K23" s="8"/>
      <c r="L23" s="8"/>
      <c r="M23" s="8"/>
      <c r="N23" s="8"/>
      <c r="O23" s="8"/>
      <c r="P23" s="38"/>
      <c r="Q23" s="38">
        <v>188640</v>
      </c>
      <c r="R23" s="49">
        <v>109500</v>
      </c>
      <c r="S23" s="38">
        <v>1150000</v>
      </c>
      <c r="T23" s="38">
        <v>500000</v>
      </c>
      <c r="U23" s="38">
        <v>0</v>
      </c>
      <c r="V23" s="38">
        <v>500000</v>
      </c>
      <c r="W23" s="38">
        <v>412334</v>
      </c>
      <c r="X23" s="140"/>
      <c r="Y23" s="38"/>
      <c r="Z23" s="38"/>
    </row>
    <row r="24" spans="1:26" x14ac:dyDescent="0.25">
      <c r="A24" s="12">
        <v>2003</v>
      </c>
      <c r="B24" s="18" t="s">
        <v>19</v>
      </c>
      <c r="C24" s="17">
        <v>496877</v>
      </c>
      <c r="D24" s="8">
        <v>500000</v>
      </c>
      <c r="E24" s="8">
        <v>429389</v>
      </c>
      <c r="F24" s="4">
        <f>E24/D24*100</f>
        <v>85.877800000000008</v>
      </c>
      <c r="G24" s="8">
        <v>500000</v>
      </c>
      <c r="H24" s="8">
        <v>88469</v>
      </c>
      <c r="I24" s="4">
        <f>H24/G24*100</f>
        <v>17.6938</v>
      </c>
      <c r="J24" s="8">
        <v>500000</v>
      </c>
      <c r="K24" s="8">
        <v>384260</v>
      </c>
      <c r="L24" s="8">
        <f>K24/M24*100</f>
        <v>76.852000000000004</v>
      </c>
      <c r="M24" s="8">
        <v>500000</v>
      </c>
      <c r="N24" s="8"/>
      <c r="O24" s="8"/>
      <c r="P24" s="38">
        <v>700000</v>
      </c>
      <c r="Q24" s="38"/>
      <c r="R24" s="49">
        <v>0</v>
      </c>
      <c r="S24" s="38">
        <v>12000000</v>
      </c>
      <c r="T24" s="38">
        <v>500000</v>
      </c>
      <c r="U24" s="38">
        <v>0</v>
      </c>
      <c r="V24" s="38">
        <v>500000</v>
      </c>
      <c r="W24" s="38">
        <v>428414</v>
      </c>
      <c r="X24" s="38">
        <v>800000</v>
      </c>
      <c r="Y24" s="38"/>
      <c r="Z24" s="38"/>
    </row>
    <row r="25" spans="1:26" x14ac:dyDescent="0.25">
      <c r="A25" s="12">
        <v>2005</v>
      </c>
      <c r="B25" s="13" t="s">
        <v>17</v>
      </c>
      <c r="C25" s="12"/>
      <c r="D25" s="8">
        <v>400000</v>
      </c>
      <c r="E25" s="8"/>
      <c r="F25" s="4">
        <f>E25/D25*100</f>
        <v>0</v>
      </c>
      <c r="G25" s="8">
        <v>370000</v>
      </c>
      <c r="H25" s="8">
        <v>300200</v>
      </c>
      <c r="I25" s="49">
        <f>H25/G25*100</f>
        <v>81.135135135135144</v>
      </c>
      <c r="J25" s="8"/>
      <c r="K25" s="8"/>
      <c r="L25" s="8"/>
      <c r="M25" s="8"/>
      <c r="N25" s="8"/>
      <c r="O25" s="8"/>
      <c r="P25" s="38"/>
      <c r="Q25" s="38"/>
      <c r="R25" s="49"/>
      <c r="S25" s="38"/>
      <c r="T25" s="8"/>
      <c r="U25" s="38"/>
      <c r="V25" s="38"/>
      <c r="W25" s="38"/>
      <c r="X25" s="140"/>
      <c r="Y25" s="38"/>
      <c r="Z25" s="8"/>
    </row>
    <row r="26" spans="1:26" x14ac:dyDescent="0.25">
      <c r="A26" s="12">
        <v>2104</v>
      </c>
      <c r="B26" s="13" t="s">
        <v>27</v>
      </c>
      <c r="C26" s="12"/>
      <c r="D26" s="8"/>
      <c r="E26" s="8"/>
      <c r="F26" s="8"/>
      <c r="G26" s="8"/>
      <c r="H26" s="8"/>
      <c r="I26" s="38"/>
      <c r="J26" s="8"/>
      <c r="K26" s="8"/>
      <c r="L26" s="8"/>
      <c r="M26" s="8"/>
      <c r="N26" s="8"/>
      <c r="O26" s="8"/>
      <c r="P26" s="38">
        <v>55000000</v>
      </c>
      <c r="Q26" s="38"/>
      <c r="R26" s="49">
        <v>19190316.5</v>
      </c>
      <c r="S26" s="38">
        <v>25000000</v>
      </c>
      <c r="T26" s="38">
        <v>10000000</v>
      </c>
      <c r="U26" s="38">
        <v>12913036.949999999</v>
      </c>
      <c r="V26" s="38">
        <v>10000000</v>
      </c>
      <c r="W26" s="38">
        <v>2770274.25</v>
      </c>
      <c r="X26" s="38">
        <v>37500000</v>
      </c>
      <c r="Y26" s="38"/>
      <c r="Z26" s="38"/>
    </row>
    <row r="27" spans="1:26" ht="16.5" thickBot="1" x14ac:dyDescent="0.3">
      <c r="A27" s="6" t="s">
        <v>0</v>
      </c>
      <c r="B27" s="6"/>
      <c r="C27" s="3">
        <f>SUM(C22:C25)</f>
        <v>2919627</v>
      </c>
      <c r="D27" s="3">
        <f>SUM(D22:D25)</f>
        <v>2175000</v>
      </c>
      <c r="E27" s="3">
        <f>SUM(E22:E25)</f>
        <v>1546953</v>
      </c>
      <c r="F27" s="5">
        <f>E27/D27*100</f>
        <v>71.12427586206897</v>
      </c>
      <c r="G27" s="3">
        <f>SUM(G22:G25)</f>
        <v>1370000</v>
      </c>
      <c r="H27" s="3">
        <f>SUM(H22:H25)</f>
        <v>791690.78</v>
      </c>
      <c r="I27" s="3">
        <f>H27/G27*100</f>
        <v>57.787648175182483</v>
      </c>
      <c r="J27" s="3">
        <f>SUM(J22:J25)</f>
        <v>500000</v>
      </c>
      <c r="K27" s="3">
        <f>SUM(K22:K25)</f>
        <v>384260</v>
      </c>
      <c r="L27" s="8">
        <f>K27/M27*100</f>
        <v>76.852000000000004</v>
      </c>
      <c r="M27" s="3">
        <f>SUM(M22:M25)</f>
        <v>500000</v>
      </c>
      <c r="N27" s="3">
        <f>SUM(N22:N25)</f>
        <v>3000000</v>
      </c>
      <c r="O27" s="3">
        <f>SUM(O22:O25)</f>
        <v>2958712.94</v>
      </c>
      <c r="P27" s="3">
        <f t="shared" ref="P27:S27" si="2">SUM(P22:P26)</f>
        <v>55700000</v>
      </c>
      <c r="Q27" s="3">
        <f t="shared" si="2"/>
        <v>2733458</v>
      </c>
      <c r="R27" s="3">
        <f t="shared" si="2"/>
        <v>19997984.489999998</v>
      </c>
      <c r="S27" s="3">
        <f t="shared" si="2"/>
        <v>52250000</v>
      </c>
      <c r="T27" s="3">
        <f>SUM(T22:T26)</f>
        <v>16000000</v>
      </c>
      <c r="U27" s="3">
        <f t="shared" ref="U27:Z27" si="3">SUM(U22:U26)</f>
        <v>14386716.149999999</v>
      </c>
      <c r="V27" s="3">
        <f t="shared" si="3"/>
        <v>17000000</v>
      </c>
      <c r="W27" s="3">
        <f t="shared" si="3"/>
        <v>7681416.5099999998</v>
      </c>
      <c r="X27" s="3">
        <f>SUM(X22:X26)</f>
        <v>42300000</v>
      </c>
      <c r="Y27" s="3"/>
      <c r="Z27" s="3">
        <f t="shared" si="3"/>
        <v>0</v>
      </c>
    </row>
    <row r="28" spans="1:26" ht="15.75" thickTop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thickBot="1" x14ac:dyDescent="0.3">
      <c r="A30" s="34"/>
      <c r="B30" s="37" t="s">
        <v>152</v>
      </c>
      <c r="E30" s="28"/>
      <c r="F30" s="28"/>
      <c r="G30" s="28"/>
      <c r="H30" s="28"/>
      <c r="I30" s="28"/>
      <c r="J30" s="28"/>
      <c r="K30" s="31"/>
      <c r="L30" s="31"/>
      <c r="M30" s="28"/>
      <c r="N30" s="31"/>
      <c r="O30" s="31"/>
      <c r="P30" s="31"/>
      <c r="Q30" s="31"/>
      <c r="R30" s="335">
        <f t="shared" ref="R30:S30" si="4">R15+R27</f>
        <v>22526965.709999997</v>
      </c>
      <c r="S30" s="335">
        <f t="shared" si="4"/>
        <v>86550000</v>
      </c>
      <c r="T30" s="335">
        <f>T15+T27</f>
        <v>28000000</v>
      </c>
      <c r="U30" s="335">
        <f t="shared" ref="U30:W30" si="5">U15+U27</f>
        <v>18953540.379999999</v>
      </c>
      <c r="V30" s="335">
        <f t="shared" si="5"/>
        <v>22750000</v>
      </c>
      <c r="W30" s="335">
        <f t="shared" si="5"/>
        <v>9848928.8099999987</v>
      </c>
      <c r="X30" s="335">
        <f>X15+X27</f>
        <v>48800000</v>
      </c>
      <c r="Y30" s="335">
        <f t="shared" ref="Y30:Z30" si="6">Y15+Y27</f>
        <v>0</v>
      </c>
      <c r="Z30" s="335">
        <f t="shared" si="6"/>
        <v>0</v>
      </c>
    </row>
    <row r="31" spans="1:26" ht="16.5" thickTop="1" x14ac:dyDescent="0.25">
      <c r="A31" s="34"/>
      <c r="B31" s="37"/>
      <c r="E31" s="28"/>
      <c r="F31" s="28"/>
      <c r="G31" s="28"/>
      <c r="H31" s="28"/>
      <c r="I31" s="28"/>
      <c r="J31" s="28"/>
      <c r="K31" s="31"/>
      <c r="L31" s="31"/>
      <c r="M31" s="28"/>
      <c r="N31" s="31"/>
      <c r="O31" s="31"/>
      <c r="P31" s="31"/>
      <c r="Q31" s="31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1:26" ht="15.75" x14ac:dyDescent="0.25">
      <c r="A32" s="23"/>
      <c r="B32" s="25" t="s">
        <v>173</v>
      </c>
      <c r="E32" s="28"/>
      <c r="F32" s="28"/>
      <c r="G32" s="28"/>
      <c r="H32" s="28"/>
      <c r="I32" s="32"/>
      <c r="J32" s="32"/>
      <c r="K32" s="31"/>
      <c r="L32" s="31"/>
      <c r="M32" s="32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7.75" customHeight="1" x14ac:dyDescent="0.25">
      <c r="A33" s="23"/>
      <c r="B33" s="25" t="s">
        <v>121</v>
      </c>
      <c r="C33" s="30"/>
      <c r="D33" s="33"/>
      <c r="E33" s="28"/>
      <c r="F33" s="28"/>
      <c r="G33" s="28"/>
      <c r="H33" s="28"/>
      <c r="I33" s="32"/>
      <c r="J33" s="32"/>
      <c r="K33" s="31"/>
      <c r="L33" s="31"/>
      <c r="M33" s="32"/>
      <c r="N33" s="31"/>
      <c r="O33" s="31"/>
      <c r="P33" s="31"/>
      <c r="Q33" s="31"/>
      <c r="R33" s="256" t="s">
        <v>188</v>
      </c>
      <c r="S33" s="31"/>
      <c r="T33" s="31"/>
      <c r="U33" s="31"/>
      <c r="V33" s="31"/>
      <c r="W33" s="31"/>
      <c r="X33" s="31"/>
      <c r="Y33" s="31"/>
      <c r="Z33" s="31"/>
    </row>
    <row r="34" spans="1:26" ht="15.75" x14ac:dyDescent="0.25">
      <c r="B34" s="419"/>
      <c r="C34" s="419"/>
      <c r="D34" s="419"/>
      <c r="S34" s="192" t="s">
        <v>154</v>
      </c>
    </row>
    <row r="35" spans="1:26" x14ac:dyDescent="0.25">
      <c r="B35" s="257" t="s">
        <v>334</v>
      </c>
    </row>
  </sheetData>
  <mergeCells count="21">
    <mergeCell ref="B34:D34"/>
    <mergeCell ref="B16:D16"/>
    <mergeCell ref="A20:B21"/>
    <mergeCell ref="D20:F20"/>
    <mergeCell ref="G20:I20"/>
    <mergeCell ref="K20:M20"/>
    <mergeCell ref="N20:O20"/>
    <mergeCell ref="A5:B6"/>
    <mergeCell ref="D5:F5"/>
    <mergeCell ref="G5:I5"/>
    <mergeCell ref="T20:U20"/>
    <mergeCell ref="Z20:Z21"/>
    <mergeCell ref="V5:W5"/>
    <mergeCell ref="V20:W20"/>
    <mergeCell ref="X5:Y5"/>
    <mergeCell ref="X20:Y20"/>
    <mergeCell ref="A1:Z1"/>
    <mergeCell ref="K5:M5"/>
    <mergeCell ref="N5:O5"/>
    <mergeCell ref="T5:U5"/>
    <mergeCell ref="Z5:Z6"/>
  </mergeCells>
  <pageMargins left="0.7" right="0.7" top="0.48" bottom="0.57999999999999996" header="0.3" footer="0.3"/>
  <pageSetup paperSize="9" scale="8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60" zoomScaleNormal="100" workbookViewId="0">
      <selection activeCell="B21" sqref="B21"/>
    </sheetView>
  </sheetViews>
  <sheetFormatPr defaultRowHeight="15" x14ac:dyDescent="0.25"/>
  <cols>
    <col min="2" max="2" width="25" customWidth="1"/>
    <col min="3" max="3" width="13.7109375" customWidth="1"/>
    <col min="4" max="4" width="13.7109375" hidden="1" customWidth="1"/>
    <col min="5" max="5" width="14.7109375" customWidth="1"/>
    <col min="6" max="6" width="14" customWidth="1"/>
    <col min="7" max="7" width="13.28515625" customWidth="1"/>
    <col min="8" max="8" width="15.28515625" customWidth="1"/>
    <col min="9" max="9" width="16" customWidth="1"/>
    <col min="10" max="10" width="14.140625" customWidth="1"/>
    <col min="11" max="11" width="14.42578125" customWidth="1"/>
  </cols>
  <sheetData>
    <row r="1" spans="1:11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</row>
    <row r="2" spans="1:11" ht="18" x14ac:dyDescent="0.25">
      <c r="A2" s="46" t="s">
        <v>26</v>
      </c>
      <c r="B2" s="46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2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 x14ac:dyDescent="0.25">
      <c r="A4" s="22" t="s">
        <v>24</v>
      </c>
      <c r="B4" s="21"/>
      <c r="C4" s="1"/>
      <c r="D4" s="1"/>
      <c r="E4" s="1"/>
      <c r="F4" s="1"/>
      <c r="G4" s="1"/>
      <c r="H4" s="1"/>
      <c r="I4" s="1"/>
      <c r="J4" s="1"/>
      <c r="K4" s="1"/>
    </row>
    <row r="5" spans="1:11" ht="15" customHeight="1" x14ac:dyDescent="0.25">
      <c r="A5" s="397" t="s">
        <v>12</v>
      </c>
      <c r="B5" s="398"/>
      <c r="C5" s="387">
        <v>2021</v>
      </c>
      <c r="E5" s="404">
        <v>2022</v>
      </c>
      <c r="F5" s="405"/>
      <c r="G5" s="401">
        <v>2023</v>
      </c>
      <c r="H5" s="401"/>
      <c r="I5" s="401">
        <v>2024</v>
      </c>
      <c r="J5" s="401"/>
      <c r="K5" s="402" t="s">
        <v>316</v>
      </c>
    </row>
    <row r="6" spans="1:11" ht="51" customHeight="1" x14ac:dyDescent="0.25">
      <c r="A6" s="399"/>
      <c r="B6" s="400"/>
      <c r="C6" s="205" t="s">
        <v>8</v>
      </c>
      <c r="D6" s="40" t="s">
        <v>6</v>
      </c>
      <c r="E6" s="41" t="s">
        <v>7</v>
      </c>
      <c r="F6" s="253" t="s">
        <v>8</v>
      </c>
      <c r="G6" s="41" t="s">
        <v>7</v>
      </c>
      <c r="H6" s="384" t="s">
        <v>8</v>
      </c>
      <c r="I6" s="41" t="s">
        <v>7</v>
      </c>
      <c r="J6" s="384" t="s">
        <v>318</v>
      </c>
      <c r="K6" s="403"/>
    </row>
    <row r="7" spans="1:11" hidden="1" x14ac:dyDescent="0.25">
      <c r="A7" s="12">
        <v>2003</v>
      </c>
      <c r="B7" s="18" t="s">
        <v>19</v>
      </c>
      <c r="C7" s="49"/>
      <c r="D7" s="160">
        <v>0</v>
      </c>
      <c r="E7" s="110"/>
      <c r="F7" s="204"/>
      <c r="G7" s="204"/>
      <c r="H7" s="204"/>
      <c r="I7" s="204"/>
      <c r="J7" s="204"/>
      <c r="K7" s="169"/>
    </row>
    <row r="8" spans="1:11" ht="18" customHeight="1" x14ac:dyDescent="0.25">
      <c r="A8" s="19">
        <v>2102</v>
      </c>
      <c r="B8" s="13" t="s">
        <v>4</v>
      </c>
      <c r="C8" s="49">
        <v>32050</v>
      </c>
      <c r="D8" s="161">
        <v>1500000</v>
      </c>
      <c r="E8" s="161">
        <v>1500000</v>
      </c>
      <c r="F8" s="161">
        <v>226802.4</v>
      </c>
      <c r="G8" s="161">
        <v>1000000</v>
      </c>
      <c r="H8" s="161">
        <v>948298.75</v>
      </c>
      <c r="I8" s="161">
        <v>1000000</v>
      </c>
      <c r="J8" s="161"/>
      <c r="K8" s="161"/>
    </row>
    <row r="9" spans="1:11" ht="17.25" customHeight="1" x14ac:dyDescent="0.25">
      <c r="A9" s="12">
        <v>2103</v>
      </c>
      <c r="B9" s="13" t="s">
        <v>3</v>
      </c>
      <c r="C9" s="49">
        <v>0</v>
      </c>
      <c r="D9" s="162">
        <v>1000000</v>
      </c>
      <c r="E9" s="162">
        <v>1000000</v>
      </c>
      <c r="F9" s="163">
        <v>0</v>
      </c>
      <c r="G9" s="163">
        <v>1000000</v>
      </c>
      <c r="H9" s="163">
        <v>609500</v>
      </c>
      <c r="I9" s="163">
        <v>0</v>
      </c>
      <c r="J9" s="163"/>
      <c r="K9" s="163"/>
    </row>
    <row r="10" spans="1:11" ht="18" customHeight="1" x14ac:dyDescent="0.25">
      <c r="A10" s="11">
        <v>2106</v>
      </c>
      <c r="B10" s="7" t="s">
        <v>2</v>
      </c>
      <c r="C10" s="49">
        <v>0</v>
      </c>
      <c r="D10" s="162">
        <v>0</v>
      </c>
      <c r="E10" s="162">
        <v>0</v>
      </c>
      <c r="F10" s="162"/>
      <c r="G10" s="162">
        <v>1000</v>
      </c>
      <c r="H10" s="162">
        <v>0</v>
      </c>
      <c r="I10" s="162">
        <v>0</v>
      </c>
      <c r="J10" s="162"/>
      <c r="K10" s="162"/>
    </row>
    <row r="11" spans="1:11" x14ac:dyDescent="0.25">
      <c r="A11" s="10">
        <v>2401</v>
      </c>
      <c r="B11" s="9" t="s">
        <v>23</v>
      </c>
      <c r="C11" s="49"/>
      <c r="D11" s="163">
        <v>300000</v>
      </c>
      <c r="E11" s="163">
        <v>300000</v>
      </c>
      <c r="F11" s="163">
        <v>0</v>
      </c>
      <c r="G11" s="163">
        <v>400000</v>
      </c>
      <c r="H11" s="163">
        <v>0</v>
      </c>
      <c r="I11" s="163">
        <v>0</v>
      </c>
      <c r="J11" s="163"/>
      <c r="K11" s="163"/>
    </row>
    <row r="12" spans="1:11" ht="18.75" customHeight="1" thickBot="1" x14ac:dyDescent="0.3">
      <c r="A12" s="6" t="s">
        <v>0</v>
      </c>
      <c r="B12" s="6"/>
      <c r="C12" s="3">
        <f t="shared" ref="C12" si="0">SUM(C7:C11)</f>
        <v>32050</v>
      </c>
      <c r="D12" s="3">
        <f>SUM(D7:D11)</f>
        <v>2800000</v>
      </c>
      <c r="E12" s="3">
        <f>SUM(E7:E11)</f>
        <v>2800000</v>
      </c>
      <c r="F12" s="3">
        <f t="shared" ref="F12:K12" si="1">SUM(F7:F11)</f>
        <v>226802.4</v>
      </c>
      <c r="G12" s="3">
        <f t="shared" si="1"/>
        <v>2401000</v>
      </c>
      <c r="H12" s="3">
        <f t="shared" si="1"/>
        <v>1557798.75</v>
      </c>
      <c r="I12" s="3">
        <f>SUM(I7:I11)</f>
        <v>1000000</v>
      </c>
      <c r="J12" s="3">
        <f t="shared" si="1"/>
        <v>0</v>
      </c>
      <c r="K12" s="3">
        <f t="shared" si="1"/>
        <v>0</v>
      </c>
    </row>
    <row r="13" spans="1:11" ht="15.75" thickTop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6" customHeight="1" x14ac:dyDescent="0.25">
      <c r="A15" s="34"/>
      <c r="B15" s="334"/>
      <c r="C15" s="31"/>
      <c r="D15" s="176"/>
      <c r="E15" s="31"/>
      <c r="F15" s="31"/>
      <c r="G15" s="31"/>
      <c r="H15" s="31"/>
      <c r="I15" s="31"/>
      <c r="J15" s="31"/>
      <c r="K15" s="31"/>
    </row>
    <row r="16" spans="1:11" ht="15.75" x14ac:dyDescent="0.25">
      <c r="A16" s="23"/>
      <c r="B16" s="22"/>
      <c r="C16" s="31"/>
      <c r="D16" s="192"/>
    </row>
    <row r="17" spans="2:4" ht="15.75" x14ac:dyDescent="0.25">
      <c r="B17" s="25" t="s">
        <v>173</v>
      </c>
      <c r="D17" s="192"/>
    </row>
    <row r="18" spans="2:4" ht="27.75" customHeight="1" x14ac:dyDescent="0.25">
      <c r="B18" s="25" t="s">
        <v>121</v>
      </c>
      <c r="C18" s="256" t="s">
        <v>188</v>
      </c>
      <c r="D18" s="31"/>
    </row>
    <row r="21" spans="2:4" x14ac:dyDescent="0.25">
      <c r="B21" s="257" t="s">
        <v>334</v>
      </c>
    </row>
  </sheetData>
  <mergeCells count="6">
    <mergeCell ref="A1:K1"/>
    <mergeCell ref="A5:B6"/>
    <mergeCell ref="E5:F5"/>
    <mergeCell ref="K5:K6"/>
    <mergeCell ref="G5:H5"/>
    <mergeCell ref="I5:J5"/>
  </mergeCells>
  <pageMargins left="0.7" right="0.7" top="0.75" bottom="0.75" header="0.3" footer="0.3"/>
  <pageSetup paperSize="9" scale="8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view="pageBreakPreview" zoomScale="60" zoomScaleNormal="100" workbookViewId="0">
      <selection activeCell="B24" sqref="B24"/>
    </sheetView>
  </sheetViews>
  <sheetFormatPr defaultRowHeight="15" x14ac:dyDescent="0.25"/>
  <cols>
    <col min="1" max="1" width="8.28515625" customWidth="1"/>
    <col min="2" max="2" width="24.5703125" customWidth="1"/>
    <col min="3" max="15" width="0" hidden="1" customWidth="1"/>
    <col min="16" max="16" width="14.28515625" hidden="1" customWidth="1"/>
    <col min="17" max="17" width="13.42578125" customWidth="1"/>
    <col min="18" max="18" width="14" hidden="1" customWidth="1"/>
    <col min="19" max="19" width="14.140625" customWidth="1"/>
    <col min="20" max="20" width="14.5703125" customWidth="1"/>
    <col min="21" max="21" width="15.7109375" customWidth="1"/>
    <col min="22" max="25" width="15.5703125" customWidth="1"/>
  </cols>
  <sheetData>
    <row r="1" spans="1:25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8" x14ac:dyDescent="0.25">
      <c r="A2" s="46" t="s">
        <v>22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2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22" t="s">
        <v>13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54">
        <v>2019</v>
      </c>
      <c r="Q5" s="387">
        <v>2021</v>
      </c>
      <c r="S5" s="404">
        <v>2022</v>
      </c>
      <c r="T5" s="405"/>
      <c r="U5" s="401">
        <v>2023</v>
      </c>
      <c r="V5" s="401"/>
      <c r="W5" s="401">
        <v>2024</v>
      </c>
      <c r="X5" s="401"/>
      <c r="Y5" s="402" t="s">
        <v>316</v>
      </c>
    </row>
    <row r="6" spans="1:25" ht="54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150" t="s">
        <v>7</v>
      </c>
      <c r="Q6" s="205" t="s">
        <v>8</v>
      </c>
      <c r="R6" s="40" t="s">
        <v>6</v>
      </c>
      <c r="S6" s="41" t="s">
        <v>7</v>
      </c>
      <c r="T6" s="253" t="s">
        <v>8</v>
      </c>
      <c r="U6" s="41" t="s">
        <v>7</v>
      </c>
      <c r="V6" s="384" t="s">
        <v>8</v>
      </c>
      <c r="W6" s="41" t="s">
        <v>7</v>
      </c>
      <c r="X6" s="384" t="s">
        <v>318</v>
      </c>
      <c r="Y6" s="403"/>
    </row>
    <row r="7" spans="1:25" x14ac:dyDescent="0.25">
      <c r="A7" s="19">
        <v>2001</v>
      </c>
      <c r="B7" s="18" t="s">
        <v>5</v>
      </c>
      <c r="C7" s="17">
        <v>447395</v>
      </c>
      <c r="D7" s="4">
        <v>750000</v>
      </c>
      <c r="E7" s="4">
        <v>364142</v>
      </c>
      <c r="F7" s="4">
        <f>E7/D7*100</f>
        <v>48.552266666666668</v>
      </c>
      <c r="G7" s="4">
        <v>1020000</v>
      </c>
      <c r="H7" s="4">
        <v>690751.64</v>
      </c>
      <c r="I7" s="4">
        <f>H7/G7*100</f>
        <v>67.720749019607837</v>
      </c>
      <c r="J7" s="4"/>
      <c r="K7" s="4"/>
      <c r="L7" s="4"/>
      <c r="M7" s="4"/>
      <c r="N7" s="4">
        <v>1400000</v>
      </c>
      <c r="O7" s="4">
        <v>1357000</v>
      </c>
      <c r="P7" s="49"/>
      <c r="Q7" s="49">
        <v>2330417.7999999998</v>
      </c>
      <c r="R7" s="49">
        <v>500000</v>
      </c>
      <c r="S7" s="49">
        <v>500000</v>
      </c>
      <c r="T7" s="49">
        <v>291546.49</v>
      </c>
      <c r="U7" s="49">
        <v>1000000</v>
      </c>
      <c r="V7" s="49">
        <v>0</v>
      </c>
      <c r="W7" s="140"/>
      <c r="X7" s="49"/>
      <c r="Y7" s="49"/>
    </row>
    <row r="8" spans="1:25" x14ac:dyDescent="0.25">
      <c r="A8" s="12">
        <v>2002</v>
      </c>
      <c r="B8" s="18" t="s">
        <v>20</v>
      </c>
      <c r="C8" s="14">
        <v>93156</v>
      </c>
      <c r="D8" s="8"/>
      <c r="E8" s="8"/>
      <c r="F8" s="4"/>
      <c r="G8" s="8"/>
      <c r="H8" s="8"/>
      <c r="I8" s="4"/>
      <c r="J8" s="8"/>
      <c r="K8" s="8"/>
      <c r="L8" s="8"/>
      <c r="M8" s="8"/>
      <c r="N8" s="8"/>
      <c r="O8" s="8"/>
      <c r="P8" s="38"/>
      <c r="Q8" s="49"/>
      <c r="R8" s="62">
        <v>0</v>
      </c>
      <c r="S8" s="62">
        <v>0</v>
      </c>
      <c r="T8" s="49"/>
      <c r="U8" s="49"/>
      <c r="V8" s="49"/>
      <c r="W8" s="140"/>
      <c r="X8" s="49"/>
      <c r="Y8" s="62"/>
    </row>
    <row r="9" spans="1:25" x14ac:dyDescent="0.25">
      <c r="A9" s="12">
        <v>2003</v>
      </c>
      <c r="B9" s="18" t="s">
        <v>19</v>
      </c>
      <c r="C9" s="14">
        <v>128490</v>
      </c>
      <c r="D9" s="8">
        <v>750000</v>
      </c>
      <c r="E9" s="8">
        <v>354770</v>
      </c>
      <c r="F9" s="4">
        <f>E9/D9*100</f>
        <v>47.302666666666667</v>
      </c>
      <c r="G9" s="8">
        <v>1490000</v>
      </c>
      <c r="H9" s="8">
        <v>712720.5</v>
      </c>
      <c r="I9" s="4">
        <f>H9/G9*100</f>
        <v>47.833590604026845</v>
      </c>
      <c r="J9" s="8">
        <v>500000</v>
      </c>
      <c r="K9" s="8"/>
      <c r="L9" s="8"/>
      <c r="M9" s="8">
        <v>500000</v>
      </c>
      <c r="N9" s="8"/>
      <c r="O9" s="8"/>
      <c r="P9" s="38"/>
      <c r="Q9" s="49">
        <v>990920</v>
      </c>
      <c r="R9" s="49">
        <v>3500000</v>
      </c>
      <c r="S9" s="49">
        <v>2500000</v>
      </c>
      <c r="T9" s="49">
        <v>115000</v>
      </c>
      <c r="U9" s="49">
        <v>3000000</v>
      </c>
      <c r="V9" s="49">
        <v>704575</v>
      </c>
      <c r="W9" s="49">
        <v>2000000</v>
      </c>
      <c r="X9" s="49"/>
      <c r="Y9" s="49"/>
    </row>
    <row r="10" spans="1:25" x14ac:dyDescent="0.25">
      <c r="A10" s="12">
        <v>2004</v>
      </c>
      <c r="B10" s="123" t="s">
        <v>18</v>
      </c>
      <c r="C10" s="14"/>
      <c r="D10" s="8"/>
      <c r="E10" s="8"/>
      <c r="F10" s="4"/>
      <c r="G10" s="8"/>
      <c r="H10" s="8"/>
      <c r="I10" s="4"/>
      <c r="J10" s="8"/>
      <c r="K10" s="8"/>
      <c r="L10" s="8"/>
      <c r="M10" s="8"/>
      <c r="N10" s="8"/>
      <c r="O10" s="8"/>
      <c r="P10" s="38"/>
      <c r="Q10" s="49"/>
      <c r="R10" s="49">
        <v>1000000</v>
      </c>
      <c r="S10" s="49"/>
      <c r="T10" s="49"/>
      <c r="U10" s="49"/>
      <c r="V10" s="49"/>
      <c r="W10" s="140"/>
      <c r="X10" s="49"/>
      <c r="Y10" s="49"/>
    </row>
    <row r="11" spans="1:25" x14ac:dyDescent="0.25">
      <c r="A11" s="12">
        <v>2005</v>
      </c>
      <c r="B11" s="123" t="s">
        <v>17</v>
      </c>
      <c r="C11" s="14"/>
      <c r="D11" s="8"/>
      <c r="E11" s="8"/>
      <c r="F11" s="4"/>
      <c r="G11" s="8"/>
      <c r="H11" s="8"/>
      <c r="I11" s="4"/>
      <c r="J11" s="8"/>
      <c r="K11" s="8"/>
      <c r="L11" s="8"/>
      <c r="M11" s="8"/>
      <c r="N11" s="8"/>
      <c r="O11" s="8"/>
      <c r="P11" s="38"/>
      <c r="Q11" s="49"/>
      <c r="R11" s="49">
        <v>2000000</v>
      </c>
      <c r="S11" s="49"/>
      <c r="T11" s="49"/>
      <c r="U11" s="49"/>
      <c r="V11" s="49"/>
      <c r="W11" s="140"/>
      <c r="X11" s="49"/>
      <c r="Y11" s="49"/>
    </row>
    <row r="12" spans="1:25" x14ac:dyDescent="0.25">
      <c r="A12" s="12">
        <v>2102</v>
      </c>
      <c r="B12" s="13" t="s">
        <v>4</v>
      </c>
      <c r="C12" s="14">
        <v>2928046</v>
      </c>
      <c r="D12" s="8">
        <v>3300000</v>
      </c>
      <c r="E12" s="8">
        <v>3276890</v>
      </c>
      <c r="F12" s="4">
        <f>E12/D12*100</f>
        <v>99.299696969696967</v>
      </c>
      <c r="G12" s="8">
        <v>672000</v>
      </c>
      <c r="H12" s="8">
        <v>671305</v>
      </c>
      <c r="I12" s="4">
        <f>H12/G12*100</f>
        <v>99.89657738095238</v>
      </c>
      <c r="J12" s="8"/>
      <c r="K12" s="4">
        <v>198918</v>
      </c>
      <c r="L12" s="8">
        <f>K12/M12*100</f>
        <v>99.459000000000003</v>
      </c>
      <c r="M12" s="8">
        <v>200000</v>
      </c>
      <c r="N12" s="8">
        <v>1500000</v>
      </c>
      <c r="O12" s="8">
        <v>1497503.75</v>
      </c>
      <c r="P12" s="38"/>
      <c r="Q12" s="49">
        <v>770710</v>
      </c>
      <c r="R12" s="38">
        <v>3000000</v>
      </c>
      <c r="S12" s="38">
        <v>2000000</v>
      </c>
      <c r="T12" s="49">
        <v>14505</v>
      </c>
      <c r="U12" s="49">
        <v>2000000</v>
      </c>
      <c r="V12" s="38">
        <v>1077703.75</v>
      </c>
      <c r="W12" s="38">
        <v>3000000</v>
      </c>
      <c r="X12" s="38"/>
      <c r="Y12" s="38"/>
    </row>
    <row r="13" spans="1:25" x14ac:dyDescent="0.25">
      <c r="A13" s="12">
        <v>2103</v>
      </c>
      <c r="B13" s="13" t="s">
        <v>3</v>
      </c>
      <c r="C13" s="12"/>
      <c r="D13" s="8">
        <v>500000</v>
      </c>
      <c r="E13" s="8">
        <v>445190</v>
      </c>
      <c r="F13" s="4">
        <f>E13/D13*100</f>
        <v>89.037999999999997</v>
      </c>
      <c r="G13" s="8"/>
      <c r="H13" s="8"/>
      <c r="I13" s="4"/>
      <c r="J13" s="8">
        <v>500000</v>
      </c>
      <c r="K13" s="8">
        <v>101485</v>
      </c>
      <c r="L13" s="8">
        <f>K13/M13*100</f>
        <v>20.297000000000001</v>
      </c>
      <c r="M13" s="8">
        <v>500000</v>
      </c>
      <c r="N13" s="8"/>
      <c r="O13" s="8"/>
      <c r="P13" s="38"/>
      <c r="Q13" s="49">
        <v>2349237</v>
      </c>
      <c r="R13" s="38">
        <v>1000000</v>
      </c>
      <c r="S13" s="38">
        <v>1000000</v>
      </c>
      <c r="T13" s="38">
        <v>2230000</v>
      </c>
      <c r="U13" s="49">
        <v>3000000</v>
      </c>
      <c r="V13" s="38">
        <v>2577900</v>
      </c>
      <c r="W13" s="38">
        <v>7000000</v>
      </c>
      <c r="X13" s="38"/>
      <c r="Y13" s="38"/>
    </row>
    <row r="14" spans="1:25" x14ac:dyDescent="0.25">
      <c r="A14" s="11">
        <v>2106</v>
      </c>
      <c r="B14" s="7" t="s">
        <v>2</v>
      </c>
      <c r="C14" s="7"/>
      <c r="D14" s="7"/>
      <c r="E14" s="7"/>
      <c r="F14" s="7"/>
      <c r="G14" s="7"/>
      <c r="H14" s="7"/>
      <c r="I14" s="7"/>
      <c r="J14" s="7"/>
      <c r="K14" s="7"/>
      <c r="L14" s="8"/>
      <c r="M14" s="7"/>
      <c r="N14" s="8">
        <v>200000</v>
      </c>
      <c r="O14" s="8"/>
      <c r="P14" s="38"/>
      <c r="Q14" s="49">
        <v>0</v>
      </c>
      <c r="R14" s="38">
        <v>2000000</v>
      </c>
      <c r="S14" s="38">
        <v>2000000</v>
      </c>
      <c r="T14" s="38">
        <v>0</v>
      </c>
      <c r="U14" s="49">
        <v>1500000</v>
      </c>
      <c r="V14" s="38">
        <v>0</v>
      </c>
      <c r="W14" s="38">
        <v>0</v>
      </c>
      <c r="X14" s="38"/>
      <c r="Y14" s="38"/>
    </row>
    <row r="15" spans="1:25" x14ac:dyDescent="0.25">
      <c r="A15" s="19" t="s">
        <v>16</v>
      </c>
      <c r="B15" s="13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8"/>
      <c r="M15" s="9"/>
      <c r="N15" s="8"/>
      <c r="O15" s="8"/>
      <c r="P15" s="38"/>
      <c r="Q15" s="49">
        <v>0</v>
      </c>
      <c r="R15" s="38">
        <v>1000000</v>
      </c>
      <c r="S15" s="38">
        <v>500000</v>
      </c>
      <c r="T15" s="38">
        <v>0</v>
      </c>
      <c r="U15" s="49">
        <v>1000000</v>
      </c>
      <c r="V15" s="38">
        <v>803250</v>
      </c>
      <c r="W15" s="49">
        <v>0</v>
      </c>
      <c r="X15" s="38"/>
      <c r="Y15" s="38"/>
    </row>
    <row r="16" spans="1:25" ht="16.5" thickBot="1" x14ac:dyDescent="0.3">
      <c r="A16" s="6" t="s">
        <v>0</v>
      </c>
      <c r="B16" s="6"/>
      <c r="C16" s="3">
        <f>SUM(C7:C13)</f>
        <v>3597087</v>
      </c>
      <c r="D16" s="3">
        <f>SUM(D7:D13)</f>
        <v>5300000</v>
      </c>
      <c r="E16" s="3">
        <f>SUM(E7:E13)</f>
        <v>4440992</v>
      </c>
      <c r="F16" s="5">
        <f>E16/D16*100</f>
        <v>83.792301886792458</v>
      </c>
      <c r="G16" s="3">
        <f>SUM(G7:G13)</f>
        <v>3182000</v>
      </c>
      <c r="H16" s="3">
        <f>SUM(H7:H13)</f>
        <v>2074777.1400000001</v>
      </c>
      <c r="I16" s="3">
        <f>H16/G16*100</f>
        <v>65.203555625392838</v>
      </c>
      <c r="J16" s="3">
        <f>SUM(J7:J13)</f>
        <v>1000000</v>
      </c>
      <c r="K16" s="3">
        <f>SUM(K7:K13)</f>
        <v>300403</v>
      </c>
      <c r="L16" s="4">
        <f>K16/M16*100</f>
        <v>25.033583333333333</v>
      </c>
      <c r="M16" s="3">
        <f>SUM(M7:M13)</f>
        <v>1200000</v>
      </c>
      <c r="N16" s="3">
        <f>SUM(N7:N13)</f>
        <v>2900000</v>
      </c>
      <c r="O16" s="3">
        <f>SUM(O7:O13)</f>
        <v>2854503.75</v>
      </c>
      <c r="P16" s="3">
        <f>SUM(P7:P15)</f>
        <v>0</v>
      </c>
      <c r="Q16" s="3">
        <f>SUM(Q7:Q15)</f>
        <v>6441284.7999999998</v>
      </c>
      <c r="R16" s="3">
        <f>SUM(R7:R15)</f>
        <v>14000000</v>
      </c>
      <c r="S16" s="3">
        <f>SUM(S7:S15)</f>
        <v>8500000</v>
      </c>
      <c r="T16" s="3">
        <f t="shared" ref="T16:V16" si="0">SUM(T7:T15)</f>
        <v>2651051.4900000002</v>
      </c>
      <c r="U16" s="3">
        <f t="shared" si="0"/>
        <v>11500000</v>
      </c>
      <c r="V16" s="3">
        <f t="shared" si="0"/>
        <v>5163428.75</v>
      </c>
      <c r="W16" s="3">
        <f>SUM(W7:W15)</f>
        <v>12000000</v>
      </c>
      <c r="X16" s="3">
        <f t="shared" ref="X16:Y16" si="1">SUM(X7:X15)</f>
        <v>0</v>
      </c>
      <c r="Y16" s="3">
        <f t="shared" si="1"/>
        <v>0</v>
      </c>
    </row>
    <row r="17" spans="1:25" ht="16.5" thickTop="1" x14ac:dyDescent="0.25">
      <c r="A17" s="37"/>
      <c r="B17" s="37"/>
      <c r="C17" s="35"/>
      <c r="D17" s="35"/>
      <c r="E17" s="35"/>
      <c r="F17" s="36"/>
      <c r="G17" s="35"/>
      <c r="H17" s="35"/>
      <c r="I17" s="35"/>
      <c r="J17" s="35"/>
      <c r="K17" s="35"/>
      <c r="L17" s="36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x14ac:dyDescent="0.25">
      <c r="A19" s="34"/>
      <c r="B19" s="419"/>
      <c r="C19" s="419"/>
      <c r="D19" s="419"/>
      <c r="E19" s="28"/>
      <c r="F19" s="28"/>
      <c r="G19" s="28"/>
      <c r="H19" s="28"/>
      <c r="I19" s="28"/>
      <c r="J19" s="28"/>
      <c r="K19" s="31"/>
      <c r="L19" s="31"/>
      <c r="M19" s="28"/>
      <c r="N19" s="31"/>
      <c r="O19" s="31"/>
      <c r="P19" s="31"/>
      <c r="Q19" s="31"/>
      <c r="R19" s="176"/>
      <c r="S19" s="31"/>
      <c r="T19" s="31"/>
      <c r="U19" s="31"/>
      <c r="V19" s="31"/>
      <c r="W19" s="31"/>
      <c r="X19" s="31"/>
      <c r="Y19" s="31"/>
    </row>
    <row r="20" spans="1:25" ht="15.75" x14ac:dyDescent="0.25">
      <c r="A20" s="23"/>
      <c r="B20" s="25" t="s">
        <v>173</v>
      </c>
      <c r="C20" s="30"/>
      <c r="D20" s="33"/>
      <c r="E20" s="28"/>
      <c r="F20" s="28"/>
      <c r="G20" s="28"/>
      <c r="H20" s="28"/>
      <c r="I20" s="32"/>
      <c r="J20" s="32"/>
      <c r="K20" s="31"/>
      <c r="L20" s="31"/>
      <c r="M20" s="32"/>
      <c r="N20" s="31"/>
      <c r="O20" s="31"/>
      <c r="P20" s="31"/>
      <c r="Q20" s="31"/>
      <c r="R20" s="192" t="s">
        <v>154</v>
      </c>
    </row>
    <row r="21" spans="1:25" ht="27" customHeight="1" x14ac:dyDescent="0.25">
      <c r="A21" s="23"/>
      <c r="B21" s="25" t="s">
        <v>121</v>
      </c>
      <c r="C21" s="30"/>
      <c r="D21" s="33"/>
      <c r="E21" s="28"/>
      <c r="F21" s="28"/>
      <c r="G21" s="28"/>
      <c r="H21" s="28"/>
      <c r="I21" s="32"/>
      <c r="J21" s="32"/>
      <c r="K21" s="31"/>
      <c r="L21" s="31"/>
      <c r="M21" s="32"/>
      <c r="N21" s="31"/>
      <c r="O21" s="31"/>
      <c r="P21" s="31"/>
      <c r="Q21" s="256" t="s">
        <v>188</v>
      </c>
      <c r="R21" s="192" t="s">
        <v>155</v>
      </c>
    </row>
    <row r="22" spans="1:25" x14ac:dyDescent="0.25">
      <c r="R22" s="31" t="s">
        <v>156</v>
      </c>
    </row>
    <row r="24" spans="1:25" x14ac:dyDescent="0.25">
      <c r="B24" s="257" t="s">
        <v>334</v>
      </c>
    </row>
  </sheetData>
  <mergeCells count="11">
    <mergeCell ref="A1:Y1"/>
    <mergeCell ref="B19:D19"/>
    <mergeCell ref="A5:B6"/>
    <mergeCell ref="D5:F5"/>
    <mergeCell ref="G5:I5"/>
    <mergeCell ref="K5:M5"/>
    <mergeCell ref="N5:O5"/>
    <mergeCell ref="S5:T5"/>
    <mergeCell ref="Y5:Y6"/>
    <mergeCell ref="U5:V5"/>
    <mergeCell ref="W5:X5"/>
  </mergeCells>
  <pageMargins left="0.7" right="0.25" top="0.75" bottom="0.75" header="0.3" footer="0.3"/>
  <pageSetup paperSize="9" scale="8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zoomScale="60" zoomScaleNormal="100" workbookViewId="0">
      <selection activeCell="AM20" sqref="AM20"/>
    </sheetView>
  </sheetViews>
  <sheetFormatPr defaultColWidth="9.140625" defaultRowHeight="15" x14ac:dyDescent="0.25"/>
  <cols>
    <col min="1" max="1" width="7.85546875" style="48" customWidth="1"/>
    <col min="2" max="2" width="25" style="48" customWidth="1"/>
    <col min="3" max="15" width="0" style="48" hidden="1" customWidth="1"/>
    <col min="16" max="16" width="14.28515625" style="48" hidden="1" customWidth="1"/>
    <col min="17" max="17" width="13.7109375" style="48" customWidth="1"/>
    <col min="18" max="18" width="13.5703125" style="48" hidden="1" customWidth="1"/>
    <col min="19" max="22" width="14.28515625" style="48" customWidth="1"/>
    <col min="23" max="23" width="15.5703125" style="48" customWidth="1"/>
    <col min="24" max="24" width="14.85546875" style="48" customWidth="1"/>
    <col min="25" max="25" width="15.28515625" style="48" customWidth="1"/>
    <col min="26" max="16384" width="9.140625" style="48"/>
  </cols>
  <sheetData>
    <row r="1" spans="1:25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8.75" x14ac:dyDescent="0.3">
      <c r="A2" s="394" t="s">
        <v>123</v>
      </c>
    </row>
    <row r="3" spans="1:25" x14ac:dyDescent="0.25">
      <c r="A3" s="22" t="s">
        <v>122</v>
      </c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22" t="s">
        <v>13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54">
        <v>2019</v>
      </c>
      <c r="Q5" s="387">
        <v>2021</v>
      </c>
      <c r="S5" s="404">
        <v>2022</v>
      </c>
      <c r="T5" s="405"/>
      <c r="U5" s="401">
        <v>2023</v>
      </c>
      <c r="V5" s="401"/>
      <c r="W5" s="397">
        <v>2024</v>
      </c>
      <c r="X5" s="398"/>
      <c r="Y5" s="402" t="s">
        <v>316</v>
      </c>
    </row>
    <row r="6" spans="1:25" ht="57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42" t="s">
        <v>7</v>
      </c>
      <c r="Q6" s="205" t="s">
        <v>8</v>
      </c>
      <c r="R6" s="40" t="s">
        <v>6</v>
      </c>
      <c r="S6" s="41" t="s">
        <v>7</v>
      </c>
      <c r="T6" s="253" t="s">
        <v>8</v>
      </c>
      <c r="U6" s="41" t="s">
        <v>7</v>
      </c>
      <c r="V6" s="384" t="s">
        <v>8</v>
      </c>
      <c r="W6" s="41" t="s">
        <v>7</v>
      </c>
      <c r="X6" s="384" t="s">
        <v>318</v>
      </c>
      <c r="Y6" s="403"/>
    </row>
    <row r="7" spans="1:25" x14ac:dyDescent="0.25">
      <c r="A7" s="19">
        <v>2001</v>
      </c>
      <c r="B7" s="18" t="s">
        <v>5</v>
      </c>
      <c r="C7" s="17">
        <v>447395</v>
      </c>
      <c r="D7" s="4">
        <v>750000</v>
      </c>
      <c r="E7" s="4">
        <v>364142</v>
      </c>
      <c r="F7" s="4">
        <f>E7/D7*100</f>
        <v>48.552266666666668</v>
      </c>
      <c r="G7" s="4">
        <v>1020000</v>
      </c>
      <c r="H7" s="4">
        <v>690751.64</v>
      </c>
      <c r="I7" s="4">
        <f>H7/G7*100</f>
        <v>67.720749019607837</v>
      </c>
      <c r="J7" s="4"/>
      <c r="K7" s="4"/>
      <c r="L7" s="4"/>
      <c r="M7" s="4"/>
      <c r="N7" s="4">
        <v>1400000</v>
      </c>
      <c r="O7" s="4">
        <v>1357000</v>
      </c>
      <c r="P7" s="49"/>
      <c r="Q7" s="49"/>
      <c r="R7" s="49">
        <v>2000000</v>
      </c>
      <c r="S7" s="49">
        <v>2000000</v>
      </c>
      <c r="T7" s="38">
        <v>0</v>
      </c>
      <c r="U7" s="49">
        <v>0</v>
      </c>
      <c r="V7" s="38"/>
      <c r="W7" s="38">
        <v>0</v>
      </c>
      <c r="X7" s="38"/>
      <c r="Y7" s="49"/>
    </row>
    <row r="8" spans="1:25" x14ac:dyDescent="0.25">
      <c r="A8" s="12">
        <v>2002</v>
      </c>
      <c r="B8" s="16" t="s">
        <v>3</v>
      </c>
      <c r="C8" s="12"/>
      <c r="D8" s="8"/>
      <c r="E8" s="8"/>
      <c r="F8" s="4"/>
      <c r="G8" s="8"/>
      <c r="H8" s="8"/>
      <c r="I8" s="4"/>
      <c r="J8" s="4"/>
      <c r="K8" s="8"/>
      <c r="L8" s="4"/>
      <c r="M8" s="4"/>
      <c r="N8" s="8"/>
      <c r="O8" s="8"/>
      <c r="P8" s="38"/>
      <c r="Q8" s="49"/>
      <c r="R8" s="38">
        <v>1000000</v>
      </c>
      <c r="S8" s="38">
        <v>1000000</v>
      </c>
      <c r="T8" s="38">
        <v>861062.5</v>
      </c>
      <c r="U8" s="38">
        <v>1000000</v>
      </c>
      <c r="V8" s="38">
        <v>0</v>
      </c>
      <c r="W8" s="38">
        <v>1000000</v>
      </c>
      <c r="X8" s="38"/>
      <c r="Y8" s="38"/>
    </row>
    <row r="9" spans="1:25" x14ac:dyDescent="0.25">
      <c r="A9" s="12">
        <v>2102</v>
      </c>
      <c r="B9" s="13" t="s">
        <v>4</v>
      </c>
      <c r="C9" s="14">
        <v>1194678</v>
      </c>
      <c r="D9" s="8">
        <v>2760000</v>
      </c>
      <c r="E9" s="8">
        <v>2751693</v>
      </c>
      <c r="F9" s="4">
        <f>E9/D9*100</f>
        <v>99.69902173913043</v>
      </c>
      <c r="G9" s="8">
        <v>1500000</v>
      </c>
      <c r="H9" s="8">
        <v>1463785</v>
      </c>
      <c r="I9" s="4">
        <f>H9/G9*100</f>
        <v>97.585666666666668</v>
      </c>
      <c r="J9" s="8"/>
      <c r="K9" s="8">
        <v>1728021</v>
      </c>
      <c r="L9" s="4">
        <f>K9/M9*100</f>
        <v>86.401049999999998</v>
      </c>
      <c r="M9" s="8">
        <v>2000000</v>
      </c>
      <c r="N9" s="8">
        <v>5230000</v>
      </c>
      <c r="O9" s="8">
        <v>4893355.34</v>
      </c>
      <c r="P9" s="38">
        <v>1000000</v>
      </c>
      <c r="Q9" s="38">
        <v>369661.6</v>
      </c>
      <c r="R9" s="38">
        <v>500000</v>
      </c>
      <c r="S9" s="38">
        <v>500000</v>
      </c>
      <c r="T9" s="38">
        <v>118158</v>
      </c>
      <c r="U9" s="49">
        <v>500000</v>
      </c>
      <c r="V9" s="38">
        <v>0</v>
      </c>
      <c r="W9" s="38">
        <v>5000000</v>
      </c>
      <c r="X9" s="38"/>
      <c r="Y9" s="38"/>
    </row>
    <row r="10" spans="1:25" x14ac:dyDescent="0.25">
      <c r="A10" s="12">
        <v>2103</v>
      </c>
      <c r="B10" s="13" t="s">
        <v>3</v>
      </c>
      <c r="C10" s="12"/>
      <c r="D10" s="8">
        <v>700000</v>
      </c>
      <c r="E10" s="8">
        <v>577326</v>
      </c>
      <c r="F10" s="4">
        <f>E10/D10*100</f>
        <v>82.475142857142856</v>
      </c>
      <c r="G10" s="8">
        <v>1650000</v>
      </c>
      <c r="H10" s="8">
        <v>1536150</v>
      </c>
      <c r="I10" s="4">
        <f>H10/G10*100</f>
        <v>93.100000000000009</v>
      </c>
      <c r="J10" s="8">
        <v>500000</v>
      </c>
      <c r="K10" s="8">
        <v>567043</v>
      </c>
      <c r="L10" s="4">
        <f>K10/M10*100</f>
        <v>49.308086956521741</v>
      </c>
      <c r="M10" s="8">
        <v>1150000</v>
      </c>
      <c r="N10" s="8">
        <v>500000</v>
      </c>
      <c r="O10" s="8">
        <v>458503.35</v>
      </c>
      <c r="P10" s="38">
        <v>800000</v>
      </c>
      <c r="Q10" s="49">
        <v>469200</v>
      </c>
      <c r="R10" s="38">
        <v>1000000</v>
      </c>
      <c r="S10" s="38">
        <v>1000000</v>
      </c>
      <c r="T10" s="38">
        <v>1000000</v>
      </c>
      <c r="U10" s="49">
        <v>1000000</v>
      </c>
      <c r="V10" s="38">
        <v>7850</v>
      </c>
      <c r="W10" s="38">
        <v>0</v>
      </c>
      <c r="X10" s="38"/>
      <c r="Y10" s="38"/>
    </row>
    <row r="11" spans="1:25" x14ac:dyDescent="0.25">
      <c r="A11" s="12">
        <v>2104</v>
      </c>
      <c r="B11" s="18" t="s">
        <v>5</v>
      </c>
      <c r="C11" s="12"/>
      <c r="D11" s="8"/>
      <c r="E11" s="8"/>
      <c r="F11" s="4"/>
      <c r="G11" s="8"/>
      <c r="H11" s="8"/>
      <c r="I11" s="4"/>
      <c r="J11" s="8"/>
      <c r="K11" s="8"/>
      <c r="L11" s="4"/>
      <c r="M11" s="8"/>
      <c r="N11" s="8"/>
      <c r="O11" s="8"/>
      <c r="P11" s="38"/>
      <c r="Q11" s="49"/>
      <c r="R11" s="38"/>
      <c r="S11" s="38"/>
      <c r="T11" s="38"/>
      <c r="U11" s="49"/>
      <c r="V11" s="38"/>
      <c r="W11" s="49">
        <v>4000000</v>
      </c>
      <c r="X11" s="38"/>
      <c r="Y11" s="38"/>
    </row>
    <row r="12" spans="1:25" x14ac:dyDescent="0.25">
      <c r="A12" s="11">
        <v>2106</v>
      </c>
      <c r="B12" s="7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4"/>
      <c r="M12" s="7"/>
      <c r="N12" s="7"/>
      <c r="O12" s="7"/>
      <c r="P12" s="38"/>
      <c r="Q12" s="49">
        <v>5691397.96</v>
      </c>
      <c r="R12" s="38">
        <f>1000000</f>
        <v>1000000</v>
      </c>
      <c r="S12" s="38">
        <f>1000000</f>
        <v>1000000</v>
      </c>
      <c r="T12" s="38">
        <v>0</v>
      </c>
      <c r="U12" s="49">
        <v>500000</v>
      </c>
      <c r="V12" s="38">
        <v>500000</v>
      </c>
      <c r="W12" s="38">
        <v>500000</v>
      </c>
      <c r="X12" s="38"/>
      <c r="Y12" s="38"/>
    </row>
    <row r="13" spans="1:25" x14ac:dyDescent="0.25">
      <c r="A13" s="10">
        <v>2507</v>
      </c>
      <c r="B13" s="9" t="s">
        <v>1</v>
      </c>
      <c r="C13" s="9"/>
      <c r="D13" s="9"/>
      <c r="E13" s="9"/>
      <c r="F13" s="9"/>
      <c r="G13" s="7"/>
      <c r="H13" s="9"/>
      <c r="I13" s="7"/>
      <c r="J13" s="7"/>
      <c r="K13" s="7"/>
      <c r="L13" s="4"/>
      <c r="M13" s="7"/>
      <c r="N13" s="7"/>
      <c r="O13" s="7"/>
      <c r="P13" s="38"/>
      <c r="Q13" s="38"/>
      <c r="R13" s="38">
        <v>3000000</v>
      </c>
      <c r="S13" s="38">
        <v>3000000</v>
      </c>
      <c r="T13" s="38">
        <v>0</v>
      </c>
      <c r="U13" s="49"/>
      <c r="V13" s="38"/>
      <c r="W13" s="51"/>
      <c r="X13" s="38"/>
      <c r="Y13" s="38"/>
    </row>
    <row r="14" spans="1:25" ht="16.5" thickBot="1" x14ac:dyDescent="0.3">
      <c r="A14" s="6" t="s">
        <v>0</v>
      </c>
      <c r="B14" s="6"/>
      <c r="C14" s="3">
        <f>SUM(C8:C10)</f>
        <v>1194678</v>
      </c>
      <c r="D14" s="3">
        <f>SUM(D8:D10)</f>
        <v>3460000</v>
      </c>
      <c r="E14" s="3">
        <f>SUM(E8:E10)</f>
        <v>3329019</v>
      </c>
      <c r="F14" s="5">
        <f>E14/D14*100</f>
        <v>96.214421965317925</v>
      </c>
      <c r="G14" s="3">
        <f>SUM(G8:G10)</f>
        <v>3150000</v>
      </c>
      <c r="H14" s="3">
        <f>SUM(H8:H10)</f>
        <v>2999935</v>
      </c>
      <c r="I14" s="3">
        <f>H14/G14*100</f>
        <v>95.236031746031742</v>
      </c>
      <c r="J14" s="3">
        <f>SUM(J8:J10)</f>
        <v>500000</v>
      </c>
      <c r="K14" s="3">
        <f>SUM(K8:K10)</f>
        <v>2295064</v>
      </c>
      <c r="L14" s="4">
        <f>K14/M14*100</f>
        <v>72.859174603174608</v>
      </c>
      <c r="M14" s="3">
        <f>SUM(M8:M10)</f>
        <v>3150000</v>
      </c>
      <c r="N14" s="3">
        <f>SUM(N8:N10)</f>
        <v>5730000</v>
      </c>
      <c r="O14" s="3">
        <f>SUM(O8:O10)</f>
        <v>5351858.6899999995</v>
      </c>
      <c r="P14" s="3">
        <f>SUM(P7:P13)</f>
        <v>1800000</v>
      </c>
      <c r="Q14" s="3">
        <f>SUM(Q7:Q13)</f>
        <v>6530259.5599999996</v>
      </c>
      <c r="R14" s="3">
        <f>SUM(R7:R13)</f>
        <v>8500000</v>
      </c>
      <c r="S14" s="3">
        <f>SUM(S7:S13)</f>
        <v>8500000</v>
      </c>
      <c r="T14" s="3">
        <f t="shared" ref="T14:V14" si="0">SUM(T7:T13)</f>
        <v>1979220.5</v>
      </c>
      <c r="U14" s="3">
        <f t="shared" si="0"/>
        <v>3000000</v>
      </c>
      <c r="V14" s="3">
        <f t="shared" si="0"/>
        <v>507850</v>
      </c>
      <c r="W14" s="3">
        <f>SUM(W7:W13)</f>
        <v>10500000</v>
      </c>
      <c r="X14" s="3">
        <f t="shared" ref="X14:Y14" si="1">SUM(X7:X13)</f>
        <v>0</v>
      </c>
      <c r="Y14" s="3">
        <f t="shared" si="1"/>
        <v>0</v>
      </c>
    </row>
    <row r="15" spans="1:25" ht="15.75" thickTop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8" spans="2:18" ht="15.75" x14ac:dyDescent="0.25">
      <c r="B18" s="25" t="s">
        <v>173</v>
      </c>
      <c r="R18" s="192" t="s">
        <v>154</v>
      </c>
    </row>
    <row r="19" spans="2:18" ht="27" customHeight="1" x14ac:dyDescent="0.25">
      <c r="B19" s="25" t="s">
        <v>121</v>
      </c>
      <c r="Q19" s="256" t="s">
        <v>188</v>
      </c>
      <c r="R19" s="192" t="s">
        <v>155</v>
      </c>
    </row>
    <row r="20" spans="2:18" x14ac:dyDescent="0.25">
      <c r="R20" s="31" t="s">
        <v>156</v>
      </c>
    </row>
    <row r="22" spans="2:18" x14ac:dyDescent="0.25">
      <c r="B22" s="257" t="s">
        <v>334</v>
      </c>
    </row>
  </sheetData>
  <mergeCells count="10">
    <mergeCell ref="A1:Y1"/>
    <mergeCell ref="A5:B6"/>
    <mergeCell ref="D5:F5"/>
    <mergeCell ref="G5:I5"/>
    <mergeCell ref="K5:M5"/>
    <mergeCell ref="N5:O5"/>
    <mergeCell ref="S5:T5"/>
    <mergeCell ref="Y5:Y6"/>
    <mergeCell ref="U5:V5"/>
    <mergeCell ref="W5:X5"/>
  </mergeCells>
  <pageMargins left="0.6" right="0.47" top="0.75" bottom="0.75" header="0.3" footer="0.3"/>
  <pageSetup paperSize="9" scale="8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3"/>
  <sheetViews>
    <sheetView topLeftCell="A76" zoomScaleNormal="100" workbookViewId="0">
      <selection activeCell="K98" sqref="K98"/>
    </sheetView>
  </sheetViews>
  <sheetFormatPr defaultRowHeight="15" x14ac:dyDescent="0.25"/>
  <cols>
    <col min="1" max="1" width="6.5703125" customWidth="1"/>
    <col min="2" max="2" width="39.85546875" customWidth="1"/>
    <col min="3" max="3" width="16.140625" customWidth="1"/>
    <col min="4" max="4" width="18.140625" hidden="1" customWidth="1"/>
    <col min="5" max="5" width="17.5703125" style="304" customWidth="1"/>
    <col min="6" max="7" width="15.85546875" customWidth="1"/>
    <col min="8" max="8" width="15.28515625" customWidth="1"/>
    <col min="9" max="9" width="18.28515625" style="304" customWidth="1"/>
    <col min="10" max="11" width="12.42578125" customWidth="1"/>
    <col min="12" max="13" width="12" customWidth="1"/>
  </cols>
  <sheetData>
    <row r="2" spans="1:10" x14ac:dyDescent="0.25">
      <c r="B2" s="303" t="s">
        <v>303</v>
      </c>
    </row>
    <row r="3" spans="1:10" x14ac:dyDescent="0.25">
      <c r="B3" s="305"/>
    </row>
    <row r="4" spans="1:10" ht="43.5" customHeight="1" x14ac:dyDescent="0.25">
      <c r="A4" s="270" t="s">
        <v>192</v>
      </c>
      <c r="B4" s="270" t="s">
        <v>194</v>
      </c>
      <c r="C4" s="270" t="s">
        <v>195</v>
      </c>
      <c r="D4" s="306" t="s">
        <v>196</v>
      </c>
      <c r="E4" s="306" t="s">
        <v>197</v>
      </c>
      <c r="F4" s="307" t="s">
        <v>198</v>
      </c>
      <c r="G4" s="306" t="s">
        <v>199</v>
      </c>
      <c r="H4" s="342" t="s">
        <v>0</v>
      </c>
    </row>
    <row r="5" spans="1:10" ht="15.75" customHeight="1" x14ac:dyDescent="0.25">
      <c r="A5" s="433" t="s">
        <v>106</v>
      </c>
      <c r="B5" s="434"/>
      <c r="C5" s="270"/>
      <c r="D5" s="306"/>
      <c r="E5" s="306"/>
      <c r="F5" s="307"/>
      <c r="G5" s="306"/>
      <c r="H5" s="342"/>
    </row>
    <row r="6" spans="1:10" x14ac:dyDescent="0.25">
      <c r="A6" s="140">
        <v>1</v>
      </c>
      <c r="B6" s="140" t="s">
        <v>200</v>
      </c>
      <c r="C6" s="140" t="s">
        <v>201</v>
      </c>
      <c r="D6" s="183">
        <v>2000000</v>
      </c>
      <c r="E6" s="183">
        <v>2000000</v>
      </c>
      <c r="F6" s="183">
        <v>86848.5</v>
      </c>
      <c r="G6" s="183">
        <v>2000000</v>
      </c>
      <c r="H6" s="436">
        <f>SUM(G6:G11)</f>
        <v>84000000</v>
      </c>
    </row>
    <row r="7" spans="1:10" x14ac:dyDescent="0.25">
      <c r="A7" s="140">
        <v>2</v>
      </c>
      <c r="B7" s="140" t="s">
        <v>202</v>
      </c>
      <c r="C7" s="140" t="s">
        <v>203</v>
      </c>
      <c r="D7" s="183">
        <v>10000000</v>
      </c>
      <c r="E7" s="183">
        <v>10000000</v>
      </c>
      <c r="F7" s="183">
        <v>2000000</v>
      </c>
      <c r="G7" s="183">
        <v>25000000</v>
      </c>
      <c r="H7" s="436"/>
    </row>
    <row r="8" spans="1:10" x14ac:dyDescent="0.25">
      <c r="A8" s="140">
        <v>3</v>
      </c>
      <c r="B8" s="140" t="s">
        <v>228</v>
      </c>
      <c r="C8" s="140" t="s">
        <v>284</v>
      </c>
      <c r="D8" s="183">
        <v>0</v>
      </c>
      <c r="E8" s="183">
        <v>0</v>
      </c>
      <c r="F8" s="183">
        <v>0</v>
      </c>
      <c r="G8" s="308">
        <v>10000000</v>
      </c>
      <c r="H8" s="436"/>
    </row>
    <row r="9" spans="1:10" x14ac:dyDescent="0.25">
      <c r="A9" s="140">
        <v>4</v>
      </c>
      <c r="B9" s="51" t="s">
        <v>232</v>
      </c>
      <c r="C9" s="140" t="s">
        <v>287</v>
      </c>
      <c r="D9" s="183">
        <v>0</v>
      </c>
      <c r="E9" s="183">
        <v>0</v>
      </c>
      <c r="F9" s="183">
        <v>0</v>
      </c>
      <c r="G9" s="308">
        <v>20000000</v>
      </c>
      <c r="H9" s="436"/>
    </row>
    <row r="10" spans="1:10" x14ac:dyDescent="0.25">
      <c r="A10" s="140">
        <v>5</v>
      </c>
      <c r="B10" s="140" t="s">
        <v>240</v>
      </c>
      <c r="C10" s="140" t="s">
        <v>285</v>
      </c>
      <c r="D10" s="183">
        <v>0</v>
      </c>
      <c r="E10" s="183">
        <v>0</v>
      </c>
      <c r="F10" s="183">
        <v>0</v>
      </c>
      <c r="G10" s="308">
        <v>12000000</v>
      </c>
      <c r="H10" s="436"/>
    </row>
    <row r="11" spans="1:10" x14ac:dyDescent="0.25">
      <c r="A11" s="316">
        <v>6</v>
      </c>
      <c r="B11" s="316" t="s">
        <v>242</v>
      </c>
      <c r="C11" s="316" t="s">
        <v>286</v>
      </c>
      <c r="D11" s="360">
        <v>0</v>
      </c>
      <c r="E11" s="360">
        <v>0</v>
      </c>
      <c r="F11" s="360">
        <v>0</v>
      </c>
      <c r="G11" s="317">
        <v>15000000</v>
      </c>
      <c r="H11" s="437"/>
    </row>
    <row r="12" spans="1:10" x14ac:dyDescent="0.25">
      <c r="A12" s="171" t="s">
        <v>93</v>
      </c>
      <c r="B12" s="140"/>
      <c r="C12" s="140"/>
      <c r="D12" s="183"/>
      <c r="E12" s="183"/>
      <c r="F12" s="183"/>
      <c r="G12" s="308"/>
      <c r="H12" s="366"/>
    </row>
    <row r="13" spans="1:10" x14ac:dyDescent="0.25">
      <c r="A13" s="343">
        <v>7</v>
      </c>
      <c r="B13" s="343" t="s">
        <v>244</v>
      </c>
      <c r="C13" s="343" t="s">
        <v>288</v>
      </c>
      <c r="D13" s="347">
        <v>0</v>
      </c>
      <c r="E13" s="347">
        <v>0</v>
      </c>
      <c r="F13" s="347">
        <v>0</v>
      </c>
      <c r="G13" s="344">
        <v>5000000</v>
      </c>
      <c r="H13" s="438">
        <f>SUM(G13:G15)</f>
        <v>30000000</v>
      </c>
    </row>
    <row r="14" spans="1:10" x14ac:dyDescent="0.25">
      <c r="A14" s="140">
        <v>8</v>
      </c>
      <c r="B14" s="140" t="s">
        <v>204</v>
      </c>
      <c r="C14" s="140" t="s">
        <v>205</v>
      </c>
      <c r="D14" s="183">
        <v>15000000</v>
      </c>
      <c r="E14" s="183">
        <v>15000000</v>
      </c>
      <c r="F14" s="183">
        <v>0</v>
      </c>
      <c r="G14" s="183">
        <v>23000000</v>
      </c>
      <c r="H14" s="439"/>
    </row>
    <row r="15" spans="1:10" x14ac:dyDescent="0.25">
      <c r="A15" s="316">
        <v>9</v>
      </c>
      <c r="B15" s="316" t="s">
        <v>206</v>
      </c>
      <c r="C15" s="316" t="s">
        <v>207</v>
      </c>
      <c r="D15" s="360">
        <v>2000000</v>
      </c>
      <c r="E15" s="360">
        <v>2000000</v>
      </c>
      <c r="F15" s="360">
        <v>131802.26</v>
      </c>
      <c r="G15" s="360">
        <v>2000000</v>
      </c>
      <c r="H15" s="440"/>
      <c r="J15" s="304"/>
    </row>
    <row r="16" spans="1:10" x14ac:dyDescent="0.25">
      <c r="A16" s="171" t="s">
        <v>78</v>
      </c>
      <c r="B16" s="140"/>
      <c r="C16" s="140"/>
      <c r="D16" s="183"/>
      <c r="E16" s="183"/>
      <c r="F16" s="183"/>
      <c r="G16" s="183"/>
      <c r="H16" s="367"/>
      <c r="J16" s="304"/>
    </row>
    <row r="17" spans="1:10" x14ac:dyDescent="0.25">
      <c r="A17" s="343">
        <v>10</v>
      </c>
      <c r="B17" s="343" t="s">
        <v>260</v>
      </c>
      <c r="C17" s="343" t="s">
        <v>289</v>
      </c>
      <c r="D17" s="347">
        <v>0</v>
      </c>
      <c r="E17" s="347">
        <v>0</v>
      </c>
      <c r="F17" s="347">
        <v>0</v>
      </c>
      <c r="G17" s="347">
        <v>40000000</v>
      </c>
      <c r="H17" s="441">
        <f>SUM(G17:G21)</f>
        <v>143000000</v>
      </c>
      <c r="J17" s="304"/>
    </row>
    <row r="18" spans="1:10" x14ac:dyDescent="0.25">
      <c r="A18" s="140">
        <v>11</v>
      </c>
      <c r="B18" s="140" t="s">
        <v>262</v>
      </c>
      <c r="C18" s="140" t="s">
        <v>290</v>
      </c>
      <c r="D18" s="183">
        <v>0</v>
      </c>
      <c r="E18" s="183">
        <v>0</v>
      </c>
      <c r="F18" s="183">
        <v>0</v>
      </c>
      <c r="G18" s="183">
        <v>40000000</v>
      </c>
      <c r="H18" s="436"/>
      <c r="J18" s="304"/>
    </row>
    <row r="19" spans="1:10" x14ac:dyDescent="0.25">
      <c r="A19" s="140">
        <v>12</v>
      </c>
      <c r="B19" s="140" t="s">
        <v>212</v>
      </c>
      <c r="C19" s="140" t="s">
        <v>213</v>
      </c>
      <c r="D19" s="183">
        <v>4000000</v>
      </c>
      <c r="E19" s="183">
        <v>4000000</v>
      </c>
      <c r="F19" s="183">
        <v>1071051.43</v>
      </c>
      <c r="G19" s="183">
        <v>9000000</v>
      </c>
      <c r="H19" s="436"/>
      <c r="J19" s="304"/>
    </row>
    <row r="20" spans="1:10" x14ac:dyDescent="0.25">
      <c r="A20" s="140">
        <v>13</v>
      </c>
      <c r="B20" s="140" t="s">
        <v>210</v>
      </c>
      <c r="C20" s="140" t="s">
        <v>211</v>
      </c>
      <c r="D20" s="183">
        <v>10000000</v>
      </c>
      <c r="E20" s="183">
        <v>10000000</v>
      </c>
      <c r="F20" s="183">
        <v>4756196.4800000004</v>
      </c>
      <c r="G20" s="183">
        <v>18000000</v>
      </c>
      <c r="H20" s="436"/>
      <c r="J20" s="304"/>
    </row>
    <row r="21" spans="1:10" x14ac:dyDescent="0.25">
      <c r="A21" s="316">
        <v>14</v>
      </c>
      <c r="B21" s="316" t="s">
        <v>208</v>
      </c>
      <c r="C21" s="316" t="s">
        <v>209</v>
      </c>
      <c r="D21" s="360">
        <v>15000000</v>
      </c>
      <c r="E21" s="360">
        <v>15000000</v>
      </c>
      <c r="F21" s="360">
        <v>8972282.0399999991</v>
      </c>
      <c r="G21" s="360">
        <v>36000000</v>
      </c>
      <c r="H21" s="437"/>
      <c r="J21" s="304"/>
    </row>
    <row r="22" spans="1:10" x14ac:dyDescent="0.25">
      <c r="A22" s="171" t="s">
        <v>66</v>
      </c>
      <c r="B22" s="140"/>
      <c r="C22" s="140"/>
      <c r="D22" s="183"/>
      <c r="E22" s="183"/>
      <c r="F22" s="183"/>
      <c r="G22" s="183"/>
      <c r="H22" s="366"/>
      <c r="J22" s="304"/>
    </row>
    <row r="23" spans="1:10" x14ac:dyDescent="0.25">
      <c r="A23" s="140">
        <v>15</v>
      </c>
      <c r="B23" s="140" t="s">
        <v>272</v>
      </c>
      <c r="C23" s="140" t="s">
        <v>291</v>
      </c>
      <c r="D23" s="183">
        <v>0</v>
      </c>
      <c r="E23" s="183">
        <v>0</v>
      </c>
      <c r="F23" s="183">
        <v>0</v>
      </c>
      <c r="G23" s="183">
        <v>20000000</v>
      </c>
      <c r="H23" s="436">
        <f>SUM(G23:G32)</f>
        <v>122000000</v>
      </c>
      <c r="J23" s="304"/>
    </row>
    <row r="24" spans="1:10" x14ac:dyDescent="0.25">
      <c r="A24" s="140">
        <v>16</v>
      </c>
      <c r="B24" s="140" t="s">
        <v>268</v>
      </c>
      <c r="C24" s="140" t="s">
        <v>292</v>
      </c>
      <c r="D24" s="183">
        <v>0</v>
      </c>
      <c r="E24" s="183">
        <v>0</v>
      </c>
      <c r="F24" s="183">
        <v>0</v>
      </c>
      <c r="G24" s="183">
        <v>17000000</v>
      </c>
      <c r="H24" s="436"/>
      <c r="J24" s="304"/>
    </row>
    <row r="25" spans="1:10" x14ac:dyDescent="0.25">
      <c r="A25" s="140">
        <v>17</v>
      </c>
      <c r="B25" s="140" t="s">
        <v>266</v>
      </c>
      <c r="C25" s="140" t="s">
        <v>293</v>
      </c>
      <c r="D25" s="183">
        <v>0</v>
      </c>
      <c r="E25" s="183">
        <v>0</v>
      </c>
      <c r="F25" s="183">
        <v>0</v>
      </c>
      <c r="G25" s="183">
        <v>15000000</v>
      </c>
      <c r="H25" s="436"/>
      <c r="J25" s="304"/>
    </row>
    <row r="26" spans="1:10" x14ac:dyDescent="0.25">
      <c r="A26" s="140">
        <v>18</v>
      </c>
      <c r="B26" s="140" t="s">
        <v>218</v>
      </c>
      <c r="C26" s="140" t="s">
        <v>219</v>
      </c>
      <c r="D26" s="183">
        <v>3000000</v>
      </c>
      <c r="E26" s="183">
        <v>3000000</v>
      </c>
      <c r="F26" s="183">
        <v>218757</v>
      </c>
      <c r="G26" s="183">
        <v>6000000</v>
      </c>
      <c r="H26" s="436"/>
      <c r="J26" s="304"/>
    </row>
    <row r="27" spans="1:10" x14ac:dyDescent="0.25">
      <c r="A27" s="140">
        <v>19</v>
      </c>
      <c r="B27" s="140" t="s">
        <v>276</v>
      </c>
      <c r="C27" s="140" t="s">
        <v>294</v>
      </c>
      <c r="D27" s="183">
        <v>0</v>
      </c>
      <c r="E27" s="183">
        <v>0</v>
      </c>
      <c r="F27" s="183">
        <v>0</v>
      </c>
      <c r="G27" s="183">
        <v>10000000</v>
      </c>
      <c r="H27" s="436"/>
      <c r="J27" s="304"/>
    </row>
    <row r="28" spans="1:10" x14ac:dyDescent="0.25">
      <c r="A28" s="140">
        <v>20</v>
      </c>
      <c r="B28" s="140" t="s">
        <v>274</v>
      </c>
      <c r="C28" s="140" t="s">
        <v>296</v>
      </c>
      <c r="D28" s="183">
        <v>0</v>
      </c>
      <c r="E28" s="183">
        <v>0</v>
      </c>
      <c r="F28" s="183">
        <v>0</v>
      </c>
      <c r="G28" s="183">
        <v>8000000</v>
      </c>
      <c r="H28" s="436"/>
      <c r="J28" s="304"/>
    </row>
    <row r="29" spans="1:10" x14ac:dyDescent="0.25">
      <c r="A29" s="140">
        <v>21</v>
      </c>
      <c r="B29" s="140" t="s">
        <v>270</v>
      </c>
      <c r="C29" s="140" t="s">
        <v>295</v>
      </c>
      <c r="D29" s="183">
        <v>0</v>
      </c>
      <c r="E29" s="183">
        <v>0</v>
      </c>
      <c r="F29" s="183">
        <v>0</v>
      </c>
      <c r="G29" s="183">
        <v>10000000</v>
      </c>
      <c r="H29" s="436"/>
      <c r="J29" s="304"/>
    </row>
    <row r="30" spans="1:10" x14ac:dyDescent="0.25">
      <c r="A30" s="140">
        <v>22</v>
      </c>
      <c r="B30" s="51" t="s">
        <v>214</v>
      </c>
      <c r="C30" s="140" t="s">
        <v>215</v>
      </c>
      <c r="D30" s="183">
        <v>5000000</v>
      </c>
      <c r="E30" s="183">
        <v>5000000</v>
      </c>
      <c r="F30" s="183">
        <v>1470435</v>
      </c>
      <c r="G30" s="183">
        <v>10000000</v>
      </c>
      <c r="H30" s="436"/>
      <c r="J30" s="304"/>
    </row>
    <row r="31" spans="1:10" x14ac:dyDescent="0.25">
      <c r="A31" s="140">
        <v>23</v>
      </c>
      <c r="B31" s="51" t="s">
        <v>216</v>
      </c>
      <c r="C31" s="140" t="s">
        <v>217</v>
      </c>
      <c r="D31" s="183">
        <v>5000000</v>
      </c>
      <c r="E31" s="183">
        <v>5000000</v>
      </c>
      <c r="F31" s="183">
        <v>624369.75</v>
      </c>
      <c r="G31" s="183">
        <v>10000000</v>
      </c>
      <c r="H31" s="436"/>
      <c r="J31" s="304"/>
    </row>
    <row r="32" spans="1:10" x14ac:dyDescent="0.25">
      <c r="A32" s="140">
        <v>24</v>
      </c>
      <c r="B32" s="51" t="s">
        <v>220</v>
      </c>
      <c r="C32" s="51" t="s">
        <v>221</v>
      </c>
      <c r="D32" s="183">
        <v>3000000</v>
      </c>
      <c r="E32" s="183">
        <v>3000000</v>
      </c>
      <c r="F32" s="183">
        <v>414750</v>
      </c>
      <c r="G32" s="337">
        <v>16000000</v>
      </c>
      <c r="H32" s="436"/>
    </row>
    <row r="33" spans="1:10" x14ac:dyDescent="0.25">
      <c r="A33" s="171" t="s">
        <v>86</v>
      </c>
      <c r="B33" s="51"/>
      <c r="C33" s="51"/>
      <c r="D33" s="183"/>
      <c r="E33" s="183"/>
      <c r="F33" s="183"/>
      <c r="G33" s="337"/>
      <c r="H33" s="366"/>
    </row>
    <row r="34" spans="1:10" x14ac:dyDescent="0.25">
      <c r="A34" s="343">
        <v>25</v>
      </c>
      <c r="B34" s="349" t="s">
        <v>256</v>
      </c>
      <c r="C34" s="349" t="s">
        <v>297</v>
      </c>
      <c r="D34" s="347">
        <v>0</v>
      </c>
      <c r="E34" s="347">
        <v>0</v>
      </c>
      <c r="F34" s="347">
        <v>0</v>
      </c>
      <c r="G34" s="350">
        <v>15000000</v>
      </c>
      <c r="H34" s="438">
        <f>SUM(G34:G40)</f>
        <v>126000000</v>
      </c>
    </row>
    <row r="35" spans="1:10" x14ac:dyDescent="0.25">
      <c r="A35" s="140">
        <v>26</v>
      </c>
      <c r="B35" s="140" t="s">
        <v>252</v>
      </c>
      <c r="C35" s="140" t="s">
        <v>298</v>
      </c>
      <c r="D35" s="183">
        <v>0</v>
      </c>
      <c r="E35" s="183">
        <v>0</v>
      </c>
      <c r="F35" s="183">
        <v>0</v>
      </c>
      <c r="G35" s="337">
        <v>16000000</v>
      </c>
      <c r="H35" s="439"/>
    </row>
    <row r="36" spans="1:10" x14ac:dyDescent="0.25">
      <c r="A36" s="140">
        <v>27</v>
      </c>
      <c r="B36" s="140" t="s">
        <v>224</v>
      </c>
      <c r="C36" s="140" t="s">
        <v>225</v>
      </c>
      <c r="D36" s="183">
        <v>20000000</v>
      </c>
      <c r="E36" s="183">
        <v>20000000</v>
      </c>
      <c r="F36" s="183">
        <v>3460680.76</v>
      </c>
      <c r="G36" s="183">
        <v>30000000</v>
      </c>
      <c r="H36" s="439"/>
    </row>
    <row r="37" spans="1:10" x14ac:dyDescent="0.25">
      <c r="A37" s="140">
        <v>28</v>
      </c>
      <c r="B37" s="140" t="s">
        <v>250</v>
      </c>
      <c r="C37" s="140" t="s">
        <v>299</v>
      </c>
      <c r="D37" s="183">
        <v>0</v>
      </c>
      <c r="E37" s="183">
        <v>0</v>
      </c>
      <c r="F37" s="183">
        <v>0</v>
      </c>
      <c r="G37" s="337">
        <v>15000000</v>
      </c>
      <c r="H37" s="439"/>
    </row>
    <row r="38" spans="1:10" x14ac:dyDescent="0.25">
      <c r="A38" s="140">
        <v>29</v>
      </c>
      <c r="B38" s="140" t="s">
        <v>254</v>
      </c>
      <c r="C38" s="140" t="s">
        <v>300</v>
      </c>
      <c r="D38" s="183">
        <v>0</v>
      </c>
      <c r="E38" s="183">
        <v>0</v>
      </c>
      <c r="F38" s="183">
        <v>0</v>
      </c>
      <c r="G38" s="337">
        <v>15000000</v>
      </c>
      <c r="H38" s="439"/>
    </row>
    <row r="39" spans="1:10" x14ac:dyDescent="0.25">
      <c r="A39" s="140">
        <v>30</v>
      </c>
      <c r="B39" s="140" t="s">
        <v>222</v>
      </c>
      <c r="C39" s="140" t="s">
        <v>223</v>
      </c>
      <c r="D39" s="183">
        <v>10000000</v>
      </c>
      <c r="E39" s="183">
        <v>10000000</v>
      </c>
      <c r="F39" s="183">
        <v>1782540.25</v>
      </c>
      <c r="G39" s="183">
        <v>25000000</v>
      </c>
      <c r="H39" s="439"/>
    </row>
    <row r="40" spans="1:10" x14ac:dyDescent="0.25">
      <c r="A40" s="316">
        <v>31</v>
      </c>
      <c r="B40" s="316" t="s">
        <v>258</v>
      </c>
      <c r="C40" s="316" t="s">
        <v>301</v>
      </c>
      <c r="D40" s="360">
        <v>0</v>
      </c>
      <c r="E40" s="360">
        <v>0</v>
      </c>
      <c r="F40" s="360">
        <v>0</v>
      </c>
      <c r="G40" s="360">
        <v>10000000</v>
      </c>
      <c r="H40" s="440"/>
    </row>
    <row r="41" spans="1:10" x14ac:dyDescent="0.25">
      <c r="A41" s="171" t="s">
        <v>56</v>
      </c>
      <c r="B41" s="140"/>
      <c r="C41" s="140"/>
      <c r="D41" s="183"/>
      <c r="E41" s="183"/>
      <c r="F41" s="183"/>
      <c r="G41" s="183"/>
      <c r="H41" s="367"/>
    </row>
    <row r="42" spans="1:10" x14ac:dyDescent="0.25">
      <c r="A42" s="343">
        <v>32</v>
      </c>
      <c r="B42" s="343" t="s">
        <v>37</v>
      </c>
      <c r="C42" s="343" t="s">
        <v>178</v>
      </c>
      <c r="D42" s="336">
        <v>21000000</v>
      </c>
      <c r="E42" s="347">
        <v>200000000</v>
      </c>
      <c r="F42" s="347">
        <v>24150138.010000002</v>
      </c>
      <c r="G42" s="347">
        <v>1000000</v>
      </c>
      <c r="H42" s="351">
        <f>G42</f>
        <v>1000000</v>
      </c>
    </row>
    <row r="43" spans="1:10" ht="23.25" customHeight="1" thickBot="1" x14ac:dyDescent="0.3">
      <c r="A43" s="140"/>
      <c r="B43" s="140"/>
      <c r="C43" s="140"/>
      <c r="D43" s="356">
        <f t="shared" ref="D43:H43" si="0">SUM(D6:D42)</f>
        <v>125000000</v>
      </c>
      <c r="E43" s="227">
        <f t="shared" si="0"/>
        <v>304000000</v>
      </c>
      <c r="F43" s="356">
        <f t="shared" si="0"/>
        <v>49139851.480000004</v>
      </c>
      <c r="G43" s="354">
        <f t="shared" si="0"/>
        <v>506000000</v>
      </c>
      <c r="H43" s="354">
        <f t="shared" si="0"/>
        <v>506000000</v>
      </c>
    </row>
    <row r="44" spans="1:10" ht="15.75" thickTop="1" x14ac:dyDescent="0.25">
      <c r="F44" s="309"/>
    </row>
    <row r="45" spans="1:10" ht="18.75" customHeight="1" x14ac:dyDescent="0.25">
      <c r="B45" s="310" t="s">
        <v>304</v>
      </c>
    </row>
    <row r="46" spans="1:10" ht="18.75" customHeight="1" x14ac:dyDescent="0.25">
      <c r="B46" s="310"/>
    </row>
    <row r="47" spans="1:10" ht="45" customHeight="1" x14ac:dyDescent="0.25">
      <c r="A47" s="270" t="s">
        <v>192</v>
      </c>
      <c r="B47" s="270" t="s">
        <v>194</v>
      </c>
      <c r="C47" s="270" t="s">
        <v>195</v>
      </c>
      <c r="D47" s="306" t="s">
        <v>196</v>
      </c>
      <c r="E47" s="306" t="s">
        <v>197</v>
      </c>
      <c r="F47" s="270" t="s">
        <v>198</v>
      </c>
      <c r="G47" s="306" t="s">
        <v>199</v>
      </c>
      <c r="H47" s="342" t="s">
        <v>0</v>
      </c>
      <c r="I47" s="312"/>
      <c r="J47" s="313"/>
    </row>
    <row r="48" spans="1:10" ht="17.25" customHeight="1" x14ac:dyDescent="0.25">
      <c r="A48" s="433" t="s">
        <v>106</v>
      </c>
      <c r="B48" s="434"/>
      <c r="C48" s="270"/>
      <c r="D48" s="306"/>
      <c r="E48" s="306"/>
      <c r="F48" s="270"/>
      <c r="G48" s="306"/>
      <c r="H48" s="379"/>
      <c r="I48" s="312"/>
      <c r="J48" s="313"/>
    </row>
    <row r="49" spans="1:10" ht="18.75" customHeight="1" x14ac:dyDescent="0.25">
      <c r="A49" s="140">
        <v>1</v>
      </c>
      <c r="B49" s="140" t="s">
        <v>226</v>
      </c>
      <c r="C49" s="140" t="s">
        <v>227</v>
      </c>
      <c r="D49" s="52">
        <v>131200000</v>
      </c>
      <c r="E49" s="183">
        <v>200000000</v>
      </c>
      <c r="F49" s="183">
        <v>22436142.68</v>
      </c>
      <c r="G49" s="308">
        <v>320000000</v>
      </c>
      <c r="H49" s="442">
        <f>SUM(G49:G57)</f>
        <v>731000000</v>
      </c>
      <c r="I49" s="313"/>
      <c r="J49" s="313"/>
    </row>
    <row r="50" spans="1:10" ht="18.75" customHeight="1" x14ac:dyDescent="0.25">
      <c r="A50" s="140">
        <v>2</v>
      </c>
      <c r="B50" s="140" t="s">
        <v>228</v>
      </c>
      <c r="C50" s="140" t="s">
        <v>229</v>
      </c>
      <c r="D50" s="52">
        <v>22400000</v>
      </c>
      <c r="E50" s="183">
        <v>45000000</v>
      </c>
      <c r="F50" s="183">
        <v>3808953.99</v>
      </c>
      <c r="G50" s="308">
        <v>60000000</v>
      </c>
      <c r="H50" s="443"/>
      <c r="I50" s="313"/>
      <c r="J50" s="313"/>
    </row>
    <row r="51" spans="1:10" ht="18.75" customHeight="1" x14ac:dyDescent="0.25">
      <c r="A51" s="140">
        <v>3</v>
      </c>
      <c r="B51" s="140" t="s">
        <v>230</v>
      </c>
      <c r="C51" s="140" t="s">
        <v>231</v>
      </c>
      <c r="D51" s="52">
        <v>16000000</v>
      </c>
      <c r="E51" s="183">
        <v>20000000</v>
      </c>
      <c r="F51" s="183">
        <v>1844000</v>
      </c>
      <c r="G51" s="308">
        <v>30000000</v>
      </c>
      <c r="H51" s="443"/>
      <c r="I51" s="313"/>
      <c r="J51" s="313"/>
    </row>
    <row r="52" spans="1:10" ht="18.75" customHeight="1" x14ac:dyDescent="0.25">
      <c r="A52" s="140">
        <v>4</v>
      </c>
      <c r="B52" s="51" t="s">
        <v>232</v>
      </c>
      <c r="C52" s="140" t="s">
        <v>233</v>
      </c>
      <c r="D52" s="52">
        <v>48000000</v>
      </c>
      <c r="E52" s="183">
        <v>40000000</v>
      </c>
      <c r="F52" s="183">
        <v>15845299.279999999</v>
      </c>
      <c r="G52" s="308">
        <v>55000000</v>
      </c>
      <c r="H52" s="443"/>
      <c r="I52" s="313"/>
      <c r="J52" s="313"/>
    </row>
    <row r="53" spans="1:10" ht="18.75" customHeight="1" x14ac:dyDescent="0.25">
      <c r="A53" s="140">
        <v>5</v>
      </c>
      <c r="B53" s="140" t="s">
        <v>234</v>
      </c>
      <c r="C53" s="140" t="s">
        <v>235</v>
      </c>
      <c r="D53" s="52">
        <v>22400000</v>
      </c>
      <c r="E53" s="183">
        <v>89000000</v>
      </c>
      <c r="F53" s="183">
        <v>2471450</v>
      </c>
      <c r="G53" s="308">
        <v>125000000</v>
      </c>
      <c r="H53" s="443"/>
      <c r="I53" s="313"/>
      <c r="J53" s="313"/>
    </row>
    <row r="54" spans="1:10" ht="18.75" customHeight="1" x14ac:dyDescent="0.25">
      <c r="A54" s="140">
        <v>6</v>
      </c>
      <c r="B54" s="51" t="s">
        <v>236</v>
      </c>
      <c r="C54" s="140" t="s">
        <v>237</v>
      </c>
      <c r="D54" s="52">
        <v>1920000</v>
      </c>
      <c r="E54" s="183">
        <v>3000000</v>
      </c>
      <c r="F54" s="183">
        <v>0</v>
      </c>
      <c r="G54" s="308">
        <v>8000000</v>
      </c>
      <c r="H54" s="443"/>
      <c r="I54" s="313"/>
      <c r="J54" s="313"/>
    </row>
    <row r="55" spans="1:10" ht="18.75" customHeight="1" x14ac:dyDescent="0.25">
      <c r="A55" s="140">
        <v>7</v>
      </c>
      <c r="B55" s="140" t="s">
        <v>238</v>
      </c>
      <c r="C55" s="140" t="s">
        <v>239</v>
      </c>
      <c r="D55" s="52">
        <v>24320000</v>
      </c>
      <c r="E55" s="183">
        <v>35000000</v>
      </c>
      <c r="F55" s="183">
        <v>7200499.7999999998</v>
      </c>
      <c r="G55" s="308">
        <v>53000000</v>
      </c>
      <c r="H55" s="443"/>
      <c r="I55" s="313"/>
      <c r="J55" s="313"/>
    </row>
    <row r="56" spans="1:10" ht="18.75" customHeight="1" x14ac:dyDescent="0.25">
      <c r="A56" s="140">
        <v>8</v>
      </c>
      <c r="B56" s="140" t="s">
        <v>240</v>
      </c>
      <c r="C56" s="140" t="s">
        <v>241</v>
      </c>
      <c r="D56" s="52">
        <v>18560000</v>
      </c>
      <c r="E56" s="183">
        <v>33000000</v>
      </c>
      <c r="F56" s="183">
        <v>0</v>
      </c>
      <c r="G56" s="308">
        <v>50000000</v>
      </c>
      <c r="H56" s="443"/>
      <c r="I56" s="315"/>
      <c r="J56" s="313"/>
    </row>
    <row r="57" spans="1:10" ht="18.75" customHeight="1" thickBot="1" x14ac:dyDescent="0.3">
      <c r="A57" s="140">
        <v>9</v>
      </c>
      <c r="B57" s="345" t="s">
        <v>242</v>
      </c>
      <c r="C57" s="345" t="s">
        <v>243</v>
      </c>
      <c r="D57" s="357">
        <v>12800000</v>
      </c>
      <c r="E57" s="348">
        <v>20000000</v>
      </c>
      <c r="F57" s="348">
        <v>1494670.13</v>
      </c>
      <c r="G57" s="346">
        <v>30000000</v>
      </c>
      <c r="H57" s="444"/>
      <c r="I57" s="315"/>
      <c r="J57" s="313"/>
    </row>
    <row r="58" spans="1:10" ht="18.75" customHeight="1" thickBot="1" x14ac:dyDescent="0.3">
      <c r="A58" s="171" t="s">
        <v>93</v>
      </c>
      <c r="B58" s="363"/>
      <c r="C58" s="363"/>
      <c r="D58" s="368"/>
      <c r="E58" s="364"/>
      <c r="F58" s="364"/>
      <c r="G58" s="365"/>
      <c r="H58" s="369"/>
      <c r="I58" s="315"/>
      <c r="J58" s="313"/>
    </row>
    <row r="59" spans="1:10" ht="18.75" customHeight="1" x14ac:dyDescent="0.25">
      <c r="A59" s="140">
        <v>10</v>
      </c>
      <c r="B59" s="352" t="s">
        <v>244</v>
      </c>
      <c r="C59" s="352" t="s">
        <v>245</v>
      </c>
      <c r="D59" s="358">
        <v>3200000</v>
      </c>
      <c r="E59" s="359">
        <v>5000000</v>
      </c>
      <c r="F59" s="359">
        <v>315215</v>
      </c>
      <c r="G59" s="353">
        <v>8000000</v>
      </c>
      <c r="H59" s="445">
        <f>SUM(G59:G61)</f>
        <v>718000000</v>
      </c>
      <c r="I59" s="313"/>
      <c r="J59" s="313"/>
    </row>
    <row r="60" spans="1:10" ht="18.75" customHeight="1" x14ac:dyDescent="0.25">
      <c r="A60" s="140">
        <v>11</v>
      </c>
      <c r="B60" s="140" t="s">
        <v>246</v>
      </c>
      <c r="C60" s="140" t="s">
        <v>247</v>
      </c>
      <c r="D60" s="52">
        <v>147200000</v>
      </c>
      <c r="E60" s="183">
        <v>235000000</v>
      </c>
      <c r="F60" s="183">
        <v>43431026.740000002</v>
      </c>
      <c r="G60" s="308">
        <v>360000000</v>
      </c>
      <c r="H60" s="443"/>
      <c r="I60" s="313"/>
      <c r="J60" s="313"/>
    </row>
    <row r="61" spans="1:10" ht="18.75" customHeight="1" x14ac:dyDescent="0.25">
      <c r="A61" s="316">
        <v>12</v>
      </c>
      <c r="B61" s="316" t="s">
        <v>248</v>
      </c>
      <c r="C61" s="316" t="s">
        <v>249</v>
      </c>
      <c r="D61" s="53">
        <v>137600000</v>
      </c>
      <c r="E61" s="360">
        <v>215000000</v>
      </c>
      <c r="F61" s="360">
        <v>39492291.710000001</v>
      </c>
      <c r="G61" s="317">
        <v>350000000</v>
      </c>
      <c r="H61" s="443"/>
      <c r="I61" s="313"/>
      <c r="J61" s="313"/>
    </row>
    <row r="62" spans="1:10" ht="18.75" customHeight="1" x14ac:dyDescent="0.25">
      <c r="A62" s="171" t="s">
        <v>86</v>
      </c>
      <c r="B62" s="140"/>
      <c r="C62" s="140"/>
      <c r="D62" s="52"/>
      <c r="E62" s="183"/>
      <c r="F62" s="183"/>
      <c r="G62" s="308"/>
      <c r="H62" s="370"/>
      <c r="I62" s="313"/>
      <c r="J62" s="313"/>
    </row>
    <row r="63" spans="1:10" ht="18.75" customHeight="1" x14ac:dyDescent="0.25">
      <c r="A63" s="343">
        <v>13</v>
      </c>
      <c r="B63" s="343" t="s">
        <v>250</v>
      </c>
      <c r="C63" s="343" t="s">
        <v>251</v>
      </c>
      <c r="D63" s="336">
        <v>16000000</v>
      </c>
      <c r="E63" s="347">
        <v>28000000</v>
      </c>
      <c r="F63" s="347">
        <v>15035980</v>
      </c>
      <c r="G63" s="344">
        <v>40000000</v>
      </c>
      <c r="H63" s="443">
        <f>SUM(G63:G67)</f>
        <v>234000000</v>
      </c>
      <c r="I63" s="313"/>
      <c r="J63" s="313"/>
    </row>
    <row r="64" spans="1:10" ht="18.75" customHeight="1" x14ac:dyDescent="0.25">
      <c r="A64" s="140">
        <v>14</v>
      </c>
      <c r="B64" s="140" t="s">
        <v>252</v>
      </c>
      <c r="C64" s="140" t="s">
        <v>253</v>
      </c>
      <c r="D64" s="52">
        <v>6400000</v>
      </c>
      <c r="E64" s="183">
        <v>9000000</v>
      </c>
      <c r="F64" s="183">
        <v>2256348.04</v>
      </c>
      <c r="G64" s="308">
        <v>14000000</v>
      </c>
      <c r="H64" s="443"/>
      <c r="I64" s="313"/>
      <c r="J64" s="313"/>
    </row>
    <row r="65" spans="1:10" ht="18.75" customHeight="1" x14ac:dyDescent="0.25">
      <c r="A65" s="140">
        <v>15</v>
      </c>
      <c r="B65" s="140" t="s">
        <v>254</v>
      </c>
      <c r="C65" s="140" t="s">
        <v>255</v>
      </c>
      <c r="D65" s="52">
        <v>42880000</v>
      </c>
      <c r="E65" s="183">
        <v>86000000</v>
      </c>
      <c r="F65" s="183">
        <v>20173400</v>
      </c>
      <c r="G65" s="308">
        <v>100000000</v>
      </c>
      <c r="H65" s="443"/>
      <c r="I65" s="313"/>
      <c r="J65" s="313"/>
    </row>
    <row r="66" spans="1:10" ht="18.75" customHeight="1" x14ac:dyDescent="0.25">
      <c r="A66" s="140">
        <v>16</v>
      </c>
      <c r="B66" s="51" t="s">
        <v>256</v>
      </c>
      <c r="C66" s="140" t="s">
        <v>257</v>
      </c>
      <c r="D66" s="52">
        <v>39040000</v>
      </c>
      <c r="E66" s="183">
        <v>35000000</v>
      </c>
      <c r="F66" s="183">
        <v>11379392.5</v>
      </c>
      <c r="G66" s="308">
        <v>50000000</v>
      </c>
      <c r="H66" s="443"/>
      <c r="I66" s="313"/>
      <c r="J66" s="313"/>
    </row>
    <row r="67" spans="1:10" ht="18.75" customHeight="1" x14ac:dyDescent="0.25">
      <c r="A67" s="316">
        <v>17</v>
      </c>
      <c r="B67" s="316" t="s">
        <v>258</v>
      </c>
      <c r="C67" s="316" t="s">
        <v>259</v>
      </c>
      <c r="D67" s="53">
        <v>8320000</v>
      </c>
      <c r="E67" s="360">
        <v>20000000</v>
      </c>
      <c r="F67" s="360">
        <v>5157217.18</v>
      </c>
      <c r="G67" s="317">
        <v>30000000</v>
      </c>
      <c r="H67" s="443"/>
      <c r="I67" s="313"/>
      <c r="J67" s="313"/>
    </row>
    <row r="68" spans="1:10" ht="18.75" customHeight="1" x14ac:dyDescent="0.25">
      <c r="A68" s="171" t="s">
        <v>78</v>
      </c>
      <c r="B68" s="140"/>
      <c r="C68" s="140"/>
      <c r="D68" s="52"/>
      <c r="E68" s="183"/>
      <c r="F68" s="183"/>
      <c r="G68" s="308"/>
      <c r="H68" s="370"/>
      <c r="I68" s="313"/>
      <c r="J68" s="313"/>
    </row>
    <row r="69" spans="1:10" ht="18.75" customHeight="1" x14ac:dyDescent="0.25">
      <c r="A69" s="343">
        <v>18</v>
      </c>
      <c r="B69" s="343" t="s">
        <v>260</v>
      </c>
      <c r="C69" s="343" t="s">
        <v>261</v>
      </c>
      <c r="D69" s="336">
        <v>50560000</v>
      </c>
      <c r="E69" s="347">
        <v>120000000</v>
      </c>
      <c r="F69" s="347">
        <v>31575709.079999998</v>
      </c>
      <c r="G69" s="344">
        <v>160000000</v>
      </c>
      <c r="H69" s="443">
        <f>SUM(G69:G71)</f>
        <v>319000000</v>
      </c>
      <c r="I69" s="313"/>
      <c r="J69" s="313"/>
    </row>
    <row r="70" spans="1:10" ht="18.75" customHeight="1" x14ac:dyDescent="0.25">
      <c r="A70" s="140">
        <v>19</v>
      </c>
      <c r="B70" s="140" t="s">
        <v>262</v>
      </c>
      <c r="C70" s="140" t="s">
        <v>263</v>
      </c>
      <c r="D70" s="52">
        <v>67840000</v>
      </c>
      <c r="E70" s="183">
        <v>120000000</v>
      </c>
      <c r="F70" s="183">
        <v>40971006.700000003</v>
      </c>
      <c r="G70" s="308">
        <v>150000000</v>
      </c>
      <c r="H70" s="443"/>
      <c r="I70" s="313"/>
      <c r="J70" s="313"/>
    </row>
    <row r="71" spans="1:10" ht="18.75" customHeight="1" thickBot="1" x14ac:dyDescent="0.3">
      <c r="A71" s="140">
        <v>20</v>
      </c>
      <c r="B71" s="345" t="s">
        <v>264</v>
      </c>
      <c r="C71" s="345" t="s">
        <v>265</v>
      </c>
      <c r="D71" s="357">
        <v>2560000</v>
      </c>
      <c r="E71" s="348">
        <v>5000000</v>
      </c>
      <c r="F71" s="348">
        <v>1138621.82</v>
      </c>
      <c r="G71" s="346">
        <v>9000000</v>
      </c>
      <c r="H71" s="444"/>
      <c r="I71" s="313"/>
      <c r="J71" s="313"/>
    </row>
    <row r="72" spans="1:10" ht="18.75" customHeight="1" thickBot="1" x14ac:dyDescent="0.3">
      <c r="A72" s="171" t="s">
        <v>66</v>
      </c>
      <c r="B72" s="363"/>
      <c r="C72" s="363"/>
      <c r="D72" s="368"/>
      <c r="E72" s="364"/>
      <c r="F72" s="364"/>
      <c r="G72" s="365"/>
      <c r="H72" s="369"/>
      <c r="I72" s="313"/>
      <c r="J72" s="313"/>
    </row>
    <row r="73" spans="1:10" ht="18.75" customHeight="1" x14ac:dyDescent="0.25">
      <c r="A73" s="140">
        <v>21</v>
      </c>
      <c r="B73" s="352" t="s">
        <v>266</v>
      </c>
      <c r="C73" s="352" t="s">
        <v>267</v>
      </c>
      <c r="D73" s="358">
        <v>16000000</v>
      </c>
      <c r="E73" s="359">
        <v>42000000</v>
      </c>
      <c r="F73" s="359">
        <v>18692600.379999999</v>
      </c>
      <c r="G73" s="353">
        <v>61000000</v>
      </c>
      <c r="H73" s="445">
        <f>SUM(G73:G78)</f>
        <v>247000000</v>
      </c>
      <c r="I73" s="313"/>
      <c r="J73" s="313"/>
    </row>
    <row r="74" spans="1:10" ht="18.75" customHeight="1" x14ac:dyDescent="0.25">
      <c r="A74" s="140">
        <v>22</v>
      </c>
      <c r="B74" s="140" t="s">
        <v>268</v>
      </c>
      <c r="C74" s="140" t="s">
        <v>269</v>
      </c>
      <c r="D74" s="52">
        <v>34000000</v>
      </c>
      <c r="E74" s="183">
        <v>47000000</v>
      </c>
      <c r="F74" s="183">
        <v>12034436.66</v>
      </c>
      <c r="G74" s="308">
        <v>80000000</v>
      </c>
      <c r="H74" s="443"/>
      <c r="I74" s="313"/>
      <c r="J74" s="313"/>
    </row>
    <row r="75" spans="1:10" ht="18.75" customHeight="1" x14ac:dyDescent="0.25">
      <c r="A75" s="140">
        <v>23</v>
      </c>
      <c r="B75" s="140" t="s">
        <v>270</v>
      </c>
      <c r="C75" s="140" t="s">
        <v>271</v>
      </c>
      <c r="D75" s="52">
        <v>8960000</v>
      </c>
      <c r="E75" s="183">
        <v>14000000</v>
      </c>
      <c r="F75" s="183">
        <v>9160000</v>
      </c>
      <c r="G75" s="308">
        <v>21000000</v>
      </c>
      <c r="H75" s="443"/>
      <c r="I75" s="313"/>
      <c r="J75" s="313"/>
    </row>
    <row r="76" spans="1:10" ht="18.75" customHeight="1" x14ac:dyDescent="0.25">
      <c r="A76" s="140">
        <v>24</v>
      </c>
      <c r="B76" s="140" t="s">
        <v>272</v>
      </c>
      <c r="C76" s="140" t="s">
        <v>273</v>
      </c>
      <c r="D76" s="52">
        <v>12800000</v>
      </c>
      <c r="E76" s="183">
        <v>20000000</v>
      </c>
      <c r="F76" s="183">
        <v>4401020</v>
      </c>
      <c r="G76" s="308">
        <v>30000000</v>
      </c>
      <c r="H76" s="443"/>
      <c r="I76" s="313"/>
      <c r="J76" s="313"/>
    </row>
    <row r="77" spans="1:10" ht="18.75" customHeight="1" x14ac:dyDescent="0.25">
      <c r="A77" s="140">
        <v>25</v>
      </c>
      <c r="B77" s="140" t="s">
        <v>274</v>
      </c>
      <c r="C77" s="140" t="s">
        <v>275</v>
      </c>
      <c r="D77" s="52">
        <v>26900000</v>
      </c>
      <c r="E77" s="183">
        <v>30000000</v>
      </c>
      <c r="F77" s="183">
        <v>1460826.31</v>
      </c>
      <c r="G77" s="308">
        <v>40000000</v>
      </c>
      <c r="H77" s="443"/>
      <c r="I77" s="313"/>
      <c r="J77" s="313"/>
    </row>
    <row r="78" spans="1:10" ht="18.75" customHeight="1" x14ac:dyDescent="0.25">
      <c r="A78" s="316">
        <v>26</v>
      </c>
      <c r="B78" s="316" t="s">
        <v>276</v>
      </c>
      <c r="C78" s="316" t="s">
        <v>277</v>
      </c>
      <c r="D78" s="53">
        <v>5660000</v>
      </c>
      <c r="E78" s="360">
        <v>10000000</v>
      </c>
      <c r="F78" s="360">
        <v>175280</v>
      </c>
      <c r="G78" s="317">
        <v>15000000</v>
      </c>
      <c r="H78" s="443"/>
      <c r="I78" s="313"/>
      <c r="J78" s="313"/>
    </row>
    <row r="79" spans="1:10" ht="18.75" customHeight="1" x14ac:dyDescent="0.25">
      <c r="A79" s="171" t="s">
        <v>56</v>
      </c>
      <c r="B79" s="140"/>
      <c r="C79" s="140"/>
      <c r="D79" s="52"/>
      <c r="E79" s="183"/>
      <c r="F79" s="183"/>
      <c r="G79" s="308"/>
      <c r="H79" s="370"/>
      <c r="I79" s="313"/>
      <c r="J79" s="313"/>
    </row>
    <row r="80" spans="1:10" ht="18.75" customHeight="1" x14ac:dyDescent="0.25">
      <c r="A80" s="343">
        <v>27</v>
      </c>
      <c r="B80" s="343" t="s">
        <v>278</v>
      </c>
      <c r="C80" s="343" t="s">
        <v>180</v>
      </c>
      <c r="D80" s="336">
        <v>15480000</v>
      </c>
      <c r="E80" s="347">
        <v>36000000</v>
      </c>
      <c r="F80" s="347">
        <v>0</v>
      </c>
      <c r="G80" s="344">
        <v>0</v>
      </c>
      <c r="H80" s="344">
        <v>0</v>
      </c>
      <c r="I80" s="313"/>
      <c r="J80" s="313"/>
    </row>
    <row r="81" spans="1:10" ht="18.75" customHeight="1" x14ac:dyDescent="0.25">
      <c r="A81" s="316">
        <v>28</v>
      </c>
      <c r="B81" s="140" t="s">
        <v>306</v>
      </c>
      <c r="C81" s="316" t="s">
        <v>179</v>
      </c>
      <c r="D81" s="52">
        <v>32000000</v>
      </c>
      <c r="E81" s="360">
        <v>58000000</v>
      </c>
      <c r="F81" s="183">
        <v>3063241.85</v>
      </c>
      <c r="G81" s="308">
        <v>60000000</v>
      </c>
      <c r="H81" s="308">
        <f>G81</f>
        <v>60000000</v>
      </c>
      <c r="I81" s="313"/>
      <c r="J81" s="313"/>
    </row>
    <row r="82" spans="1:10" ht="18.75" customHeight="1" x14ac:dyDescent="0.25">
      <c r="A82" s="316">
        <v>29</v>
      </c>
      <c r="B82" s="343" t="s">
        <v>308</v>
      </c>
      <c r="C82" s="316" t="s">
        <v>307</v>
      </c>
      <c r="D82" s="53"/>
      <c r="E82" s="360">
        <v>0</v>
      </c>
      <c r="F82" s="360">
        <v>0</v>
      </c>
      <c r="G82" s="344">
        <v>163000000</v>
      </c>
      <c r="H82" s="317">
        <f>G82</f>
        <v>163000000</v>
      </c>
      <c r="I82" s="313"/>
      <c r="J82" s="313"/>
    </row>
    <row r="83" spans="1:10" ht="22.5" customHeight="1" thickBot="1" x14ac:dyDescent="0.3">
      <c r="A83" s="140"/>
      <c r="B83" s="140"/>
      <c r="C83" s="172"/>
      <c r="D83" s="355">
        <f>SUM(D49:D81)</f>
        <v>971000000</v>
      </c>
      <c r="E83" s="355">
        <f t="shared" ref="E83:H83" si="1">SUM(E49:E82)</f>
        <v>1620000000</v>
      </c>
      <c r="F83" s="355">
        <f t="shared" si="1"/>
        <v>315014629.85000002</v>
      </c>
      <c r="G83" s="355">
        <f t="shared" si="1"/>
        <v>2472000000</v>
      </c>
      <c r="H83" s="355">
        <f t="shared" si="1"/>
        <v>2472000000</v>
      </c>
      <c r="I83" s="312"/>
      <c r="J83" s="313"/>
    </row>
    <row r="84" spans="1:10" ht="18.75" customHeight="1" thickTop="1" x14ac:dyDescent="0.25">
      <c r="B84" s="310"/>
      <c r="H84" s="313"/>
      <c r="I84" s="312"/>
      <c r="J84" s="313"/>
    </row>
    <row r="85" spans="1:10" x14ac:dyDescent="0.25">
      <c r="H85" s="313"/>
      <c r="I85" s="312"/>
      <c r="J85" s="313"/>
    </row>
    <row r="86" spans="1:10" ht="15.75" x14ac:dyDescent="0.25">
      <c r="B86" s="310" t="s">
        <v>305</v>
      </c>
      <c r="H86" s="313"/>
      <c r="I86" s="312"/>
      <c r="J86" s="313"/>
    </row>
    <row r="87" spans="1:10" x14ac:dyDescent="0.25">
      <c r="B87" s="257"/>
      <c r="H87" s="313"/>
      <c r="I87" s="312"/>
      <c r="J87" s="313"/>
    </row>
    <row r="88" spans="1:10" ht="45" x14ac:dyDescent="0.25">
      <c r="A88" s="270" t="s">
        <v>192</v>
      </c>
      <c r="B88" s="270" t="s">
        <v>194</v>
      </c>
      <c r="C88" s="270" t="s">
        <v>195</v>
      </c>
      <c r="D88" s="306" t="s">
        <v>279</v>
      </c>
      <c r="E88" s="306" t="s">
        <v>197</v>
      </c>
      <c r="F88" s="307" t="s">
        <v>198</v>
      </c>
      <c r="G88" s="306" t="s">
        <v>199</v>
      </c>
      <c r="H88" s="313"/>
      <c r="I88" s="312"/>
      <c r="J88" s="313"/>
    </row>
    <row r="89" spans="1:10" x14ac:dyDescent="0.25">
      <c r="A89" s="140">
        <v>1</v>
      </c>
      <c r="B89" s="140" t="s">
        <v>280</v>
      </c>
      <c r="C89" s="140" t="s">
        <v>281</v>
      </c>
      <c r="D89" s="183">
        <v>330000000</v>
      </c>
      <c r="E89" s="183">
        <v>440000000</v>
      </c>
      <c r="F89" s="183">
        <v>184640213.38999999</v>
      </c>
      <c r="G89" s="52">
        <v>560000000</v>
      </c>
      <c r="H89" s="313"/>
      <c r="I89" s="312"/>
      <c r="J89" s="313"/>
    </row>
    <row r="90" spans="1:10" x14ac:dyDescent="0.25">
      <c r="A90" s="140">
        <v>2</v>
      </c>
      <c r="B90" s="140" t="s">
        <v>314</v>
      </c>
      <c r="C90" s="140" t="s">
        <v>282</v>
      </c>
      <c r="D90" s="183">
        <v>560000000</v>
      </c>
      <c r="E90" s="183">
        <v>1444000000</v>
      </c>
      <c r="F90" s="183">
        <v>797384782.53999996</v>
      </c>
      <c r="G90" s="52">
        <v>400000000</v>
      </c>
      <c r="H90" s="313"/>
      <c r="I90" s="312"/>
      <c r="J90" s="313"/>
    </row>
    <row r="91" spans="1:10" x14ac:dyDescent="0.25">
      <c r="A91" s="140">
        <v>3</v>
      </c>
      <c r="B91" s="140" t="s">
        <v>283</v>
      </c>
      <c r="C91" s="140" t="s">
        <v>181</v>
      </c>
      <c r="D91" s="183">
        <v>0</v>
      </c>
      <c r="E91" s="183">
        <v>100000000</v>
      </c>
      <c r="F91" s="183">
        <v>0</v>
      </c>
      <c r="G91" s="52">
        <v>200000000</v>
      </c>
      <c r="H91" s="313"/>
      <c r="I91" s="312"/>
      <c r="J91" s="312"/>
    </row>
    <row r="92" spans="1:10" x14ac:dyDescent="0.25">
      <c r="A92" s="140"/>
      <c r="B92" s="316"/>
      <c r="C92" s="316"/>
      <c r="D92" s="361">
        <f>SUM(D89:D91)</f>
        <v>890000000</v>
      </c>
      <c r="E92" s="361">
        <f>SUM(E89:E91)</f>
        <v>1984000000</v>
      </c>
      <c r="F92" s="361">
        <f>SUM(F89:F91)</f>
        <v>982024995.92999995</v>
      </c>
      <c r="G92" s="338">
        <f>SUM(G89:G91)</f>
        <v>1160000000</v>
      </c>
      <c r="H92" s="312"/>
      <c r="I92" s="312"/>
      <c r="J92" s="312"/>
    </row>
    <row r="93" spans="1:10" ht="27" customHeight="1" thickBot="1" x14ac:dyDescent="0.3">
      <c r="A93" s="140"/>
      <c r="B93" s="172" t="s">
        <v>302</v>
      </c>
      <c r="C93" s="339"/>
      <c r="D93" s="339"/>
      <c r="E93" s="340"/>
      <c r="F93" s="339"/>
      <c r="G93" s="362">
        <f>G43+G83+G92</f>
        <v>4138000000</v>
      </c>
      <c r="H93" s="312"/>
      <c r="I93" s="312"/>
      <c r="J93" s="312"/>
    </row>
    <row r="94" spans="1:10" ht="15.75" thickTop="1" x14ac:dyDescent="0.25">
      <c r="B94" s="257"/>
      <c r="E94" s="318"/>
      <c r="H94" s="312"/>
      <c r="I94" s="312"/>
      <c r="J94" s="312"/>
    </row>
    <row r="95" spans="1:10" x14ac:dyDescent="0.25">
      <c r="H95" s="312"/>
      <c r="I95" s="312"/>
      <c r="J95" s="312"/>
    </row>
    <row r="96" spans="1:10" x14ac:dyDescent="0.25">
      <c r="A96" s="313"/>
      <c r="B96" s="313"/>
      <c r="C96" s="313"/>
      <c r="D96" s="313"/>
      <c r="E96" s="314"/>
      <c r="F96" s="315"/>
      <c r="G96" s="179">
        <v>1608462000</v>
      </c>
      <c r="H96" s="312"/>
      <c r="I96" s="312"/>
      <c r="J96" s="312"/>
    </row>
    <row r="97" spans="1:10" ht="18.75" customHeight="1" x14ac:dyDescent="0.25">
      <c r="A97" s="313"/>
      <c r="C97" s="313"/>
      <c r="D97" s="313"/>
      <c r="E97" s="314"/>
      <c r="F97" s="315"/>
      <c r="G97" s="373">
        <f>G93+G96</f>
        <v>5746462000</v>
      </c>
      <c r="H97" s="312"/>
      <c r="I97" s="312"/>
      <c r="J97" s="312"/>
    </row>
    <row r="98" spans="1:10" ht="27" customHeight="1" x14ac:dyDescent="0.25">
      <c r="A98" s="313"/>
      <c r="B98" s="319"/>
      <c r="C98" s="320"/>
      <c r="D98" s="320"/>
      <c r="E98" s="321"/>
      <c r="F98" s="315"/>
      <c r="H98" s="312"/>
      <c r="I98" s="312"/>
      <c r="J98" s="312"/>
    </row>
    <row r="99" spans="1:10" x14ac:dyDescent="0.25">
      <c r="A99" s="313"/>
      <c r="B99" s="313"/>
      <c r="C99" s="313"/>
      <c r="D99" s="313"/>
      <c r="E99" s="314"/>
      <c r="F99" s="322"/>
      <c r="H99" s="312"/>
      <c r="I99" s="312"/>
      <c r="J99" s="312"/>
    </row>
    <row r="100" spans="1:10" x14ac:dyDescent="0.25">
      <c r="A100" s="313"/>
      <c r="B100" s="313"/>
      <c r="C100" s="313"/>
      <c r="D100" s="313"/>
      <c r="E100" s="312"/>
      <c r="F100" s="323"/>
      <c r="H100" s="312"/>
      <c r="I100" s="312"/>
      <c r="J100" s="312"/>
    </row>
    <row r="101" spans="1:10" ht="29.25" customHeight="1" x14ac:dyDescent="0.25">
      <c r="A101" s="313"/>
      <c r="B101" s="311"/>
      <c r="C101" s="313"/>
      <c r="D101" s="313"/>
      <c r="E101" s="312"/>
      <c r="F101" s="315"/>
      <c r="H101" s="313"/>
      <c r="I101" s="312"/>
      <c r="J101" s="312"/>
    </row>
    <row r="102" spans="1:10" ht="21.75" customHeight="1" x14ac:dyDescent="0.25">
      <c r="A102" s="313"/>
      <c r="B102" s="435"/>
      <c r="C102" s="435"/>
      <c r="D102" s="324"/>
      <c r="E102" s="312"/>
      <c r="F102" s="315"/>
      <c r="H102" s="312"/>
      <c r="I102" s="312"/>
      <c r="J102" s="312"/>
    </row>
    <row r="103" spans="1:10" x14ac:dyDescent="0.25">
      <c r="A103" s="313"/>
      <c r="B103" s="313"/>
      <c r="C103" s="313"/>
      <c r="D103" s="313"/>
      <c r="E103" s="312"/>
      <c r="F103" s="315"/>
      <c r="H103" s="312"/>
      <c r="I103" s="312"/>
      <c r="J103" s="312"/>
    </row>
    <row r="104" spans="1:10" x14ac:dyDescent="0.25">
      <c r="A104" s="313"/>
      <c r="B104" s="313"/>
      <c r="C104" s="313"/>
      <c r="D104" s="313"/>
      <c r="E104" s="312"/>
      <c r="F104" s="315"/>
      <c r="H104" s="312"/>
      <c r="I104" s="312"/>
      <c r="J104" s="312"/>
    </row>
    <row r="105" spans="1:10" ht="40.5" customHeight="1" x14ac:dyDescent="0.25">
      <c r="A105" s="313"/>
      <c r="B105" s="313"/>
      <c r="C105" s="311"/>
      <c r="D105" s="311"/>
      <c r="E105" s="325"/>
      <c r="F105" s="315"/>
      <c r="H105" s="313"/>
      <c r="I105" s="326"/>
      <c r="J105" s="312"/>
    </row>
    <row r="106" spans="1:10" x14ac:dyDescent="0.25">
      <c r="A106" s="313"/>
      <c r="B106" s="313"/>
      <c r="C106" s="312"/>
      <c r="D106" s="312"/>
      <c r="E106" s="322"/>
      <c r="F106" s="313"/>
      <c r="H106" s="312"/>
      <c r="I106" s="312"/>
      <c r="J106" s="312"/>
    </row>
    <row r="107" spans="1:10" x14ac:dyDescent="0.25">
      <c r="A107" s="313"/>
      <c r="B107" s="313"/>
      <c r="C107" s="312"/>
      <c r="D107" s="312"/>
      <c r="E107" s="322"/>
      <c r="F107" s="313"/>
      <c r="G107" s="304"/>
      <c r="H107" s="312"/>
      <c r="I107" s="312"/>
      <c r="J107" s="313"/>
    </row>
    <row r="108" spans="1:10" x14ac:dyDescent="0.25">
      <c r="A108" s="313"/>
      <c r="B108" s="313"/>
      <c r="C108" s="312"/>
      <c r="D108" s="312"/>
      <c r="E108" s="322"/>
      <c r="F108" s="313"/>
    </row>
    <row r="109" spans="1:10" x14ac:dyDescent="0.25">
      <c r="A109" s="313"/>
      <c r="B109" s="313"/>
      <c r="C109" s="312"/>
      <c r="D109" s="312"/>
      <c r="E109" s="322"/>
      <c r="F109" s="313"/>
    </row>
    <row r="110" spans="1:10" x14ac:dyDescent="0.25">
      <c r="A110" s="313"/>
      <c r="B110" s="313"/>
      <c r="C110" s="327"/>
      <c r="D110" s="327"/>
      <c r="E110" s="327"/>
      <c r="F110" s="313"/>
    </row>
    <row r="111" spans="1:10" x14ac:dyDescent="0.25">
      <c r="A111" s="313"/>
      <c r="B111" s="313"/>
      <c r="C111" s="312"/>
      <c r="D111" s="312"/>
      <c r="E111" s="312"/>
      <c r="F111" s="313"/>
    </row>
    <row r="112" spans="1:10" ht="22.5" customHeight="1" x14ac:dyDescent="0.25">
      <c r="A112" s="313"/>
      <c r="B112" s="313"/>
      <c r="C112" s="328"/>
      <c r="D112" s="328"/>
      <c r="E112" s="329"/>
      <c r="F112" s="313"/>
    </row>
    <row r="113" spans="1:6" x14ac:dyDescent="0.25">
      <c r="A113" s="313"/>
      <c r="B113" s="313"/>
      <c r="C113" s="313"/>
      <c r="D113" s="313"/>
      <c r="E113" s="312"/>
      <c r="F113" s="313"/>
    </row>
  </sheetData>
  <mergeCells count="13">
    <mergeCell ref="A5:B5"/>
    <mergeCell ref="A48:B48"/>
    <mergeCell ref="B102:C102"/>
    <mergeCell ref="H6:H11"/>
    <mergeCell ref="H13:H15"/>
    <mergeCell ref="H17:H21"/>
    <mergeCell ref="H23:H32"/>
    <mergeCell ref="H34:H40"/>
    <mergeCell ref="H49:H57"/>
    <mergeCell ref="H59:H61"/>
    <mergeCell ref="H63:H67"/>
    <mergeCell ref="H69:H71"/>
    <mergeCell ref="H73:H78"/>
  </mergeCells>
  <pageMargins left="0.65" right="0.39" top="0.31" bottom="0.27" header="0.3" footer="0.3"/>
  <pageSetup paperSize="9" scale="87" orientation="landscape" r:id="rId1"/>
  <rowBreaks count="3" manualBreakCount="3">
    <brk id="32" max="8" man="1"/>
    <brk id="65" max="8" man="1"/>
    <brk id="93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21"/>
  <sheetViews>
    <sheetView view="pageBreakPreview" zoomScale="60" zoomScaleNormal="100" workbookViewId="0">
      <selection activeCell="G29" sqref="G29"/>
    </sheetView>
  </sheetViews>
  <sheetFormatPr defaultRowHeight="15" x14ac:dyDescent="0.25"/>
  <cols>
    <col min="1" max="1" width="2.85546875" customWidth="1"/>
    <col min="2" max="2" width="33.28515625" customWidth="1"/>
    <col min="3" max="3" width="18.42578125" customWidth="1"/>
    <col min="4" max="4" width="14.42578125" customWidth="1"/>
    <col min="5" max="5" width="13.85546875" customWidth="1"/>
    <col min="6" max="6" width="29.7109375" customWidth="1"/>
    <col min="7" max="7" width="53.28515625" customWidth="1"/>
  </cols>
  <sheetData>
    <row r="1" spans="2:7" ht="6.75" customHeight="1" x14ac:dyDescent="0.25"/>
    <row r="2" spans="2:7" ht="22.5" customHeight="1" x14ac:dyDescent="0.25">
      <c r="B2" s="310" t="s">
        <v>323</v>
      </c>
    </row>
    <row r="4" spans="2:7" x14ac:dyDescent="0.25">
      <c r="B4" s="257" t="s">
        <v>4</v>
      </c>
      <c r="C4" s="257" t="s">
        <v>330</v>
      </c>
    </row>
    <row r="5" spans="2:7" ht="7.5" customHeight="1" x14ac:dyDescent="0.25"/>
    <row r="6" spans="2:7" ht="5.25" customHeight="1" x14ac:dyDescent="0.25"/>
    <row r="7" spans="2:7" ht="23.25" customHeight="1" x14ac:dyDescent="0.25">
      <c r="B7" s="171" t="s">
        <v>324</v>
      </c>
      <c r="C7" s="171" t="s">
        <v>327</v>
      </c>
      <c r="D7" s="171" t="s">
        <v>325</v>
      </c>
      <c r="E7" s="171" t="s">
        <v>326</v>
      </c>
      <c r="F7" s="171" t="s">
        <v>332</v>
      </c>
    </row>
    <row r="8" spans="2:7" ht="18" customHeight="1" x14ac:dyDescent="0.25">
      <c r="B8" s="140"/>
      <c r="C8" s="140"/>
      <c r="D8" s="140"/>
      <c r="E8" s="140"/>
      <c r="F8" s="140"/>
    </row>
    <row r="9" spans="2:7" ht="18" customHeight="1" x14ac:dyDescent="0.25">
      <c r="B9" s="140"/>
      <c r="C9" s="140"/>
      <c r="D9" s="140"/>
      <c r="E9" s="140"/>
      <c r="F9" s="140"/>
    </row>
    <row r="10" spans="2:7" ht="18" customHeight="1" x14ac:dyDescent="0.25">
      <c r="B10" s="140"/>
      <c r="C10" s="140"/>
      <c r="D10" s="140"/>
      <c r="E10" s="140"/>
      <c r="F10" s="140"/>
    </row>
    <row r="11" spans="2:7" ht="19.5" customHeight="1" x14ac:dyDescent="0.25">
      <c r="B11" s="171" t="s">
        <v>0</v>
      </c>
      <c r="C11" s="446"/>
      <c r="D11" s="447"/>
      <c r="E11" s="140"/>
      <c r="F11" s="140"/>
    </row>
    <row r="12" spans="2:7" ht="19.5" customHeight="1" x14ac:dyDescent="0.25">
      <c r="B12" s="395"/>
      <c r="C12" s="313"/>
      <c r="D12" s="313"/>
      <c r="E12" s="313"/>
      <c r="F12" s="313"/>
      <c r="G12" s="313"/>
    </row>
    <row r="13" spans="2:7" x14ac:dyDescent="0.25">
      <c r="B13" s="257" t="s">
        <v>333</v>
      </c>
    </row>
    <row r="15" spans="2:7" x14ac:dyDescent="0.25">
      <c r="B15" s="257" t="s">
        <v>5</v>
      </c>
      <c r="C15" s="257" t="s">
        <v>331</v>
      </c>
    </row>
    <row r="17" spans="2:6" ht="24" customHeight="1" x14ac:dyDescent="0.25">
      <c r="B17" s="171" t="s">
        <v>328</v>
      </c>
      <c r="C17" s="171" t="s">
        <v>329</v>
      </c>
      <c r="D17" s="448" t="s">
        <v>332</v>
      </c>
      <c r="E17" s="449"/>
      <c r="F17" s="450"/>
    </row>
    <row r="18" spans="2:6" ht="18" customHeight="1" x14ac:dyDescent="0.25">
      <c r="B18" s="140"/>
      <c r="C18" s="140"/>
      <c r="D18" s="446"/>
      <c r="E18" s="451"/>
      <c r="F18" s="447"/>
    </row>
    <row r="19" spans="2:6" ht="18" customHeight="1" x14ac:dyDescent="0.25">
      <c r="B19" s="140"/>
      <c r="C19" s="140"/>
      <c r="D19" s="446"/>
      <c r="E19" s="451"/>
      <c r="F19" s="447"/>
    </row>
    <row r="20" spans="2:6" ht="18" customHeight="1" x14ac:dyDescent="0.25">
      <c r="B20" s="140"/>
      <c r="C20" s="140"/>
      <c r="D20" s="446"/>
      <c r="E20" s="451"/>
      <c r="F20" s="447"/>
    </row>
    <row r="21" spans="2:6" ht="18" customHeight="1" x14ac:dyDescent="0.25">
      <c r="B21" s="171" t="s">
        <v>0</v>
      </c>
      <c r="C21" s="140"/>
      <c r="D21" s="446"/>
      <c r="E21" s="451"/>
      <c r="F21" s="447"/>
    </row>
  </sheetData>
  <mergeCells count="6">
    <mergeCell ref="D21:F21"/>
    <mergeCell ref="C11:D11"/>
    <mergeCell ref="D17:F17"/>
    <mergeCell ref="D18:F18"/>
    <mergeCell ref="D19:F19"/>
    <mergeCell ref="D20:F20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view="pageBreakPreview" topLeftCell="A4" zoomScale="60" zoomScaleNormal="100" workbookViewId="0">
      <selection activeCell="Y34" sqref="Y34"/>
    </sheetView>
  </sheetViews>
  <sheetFormatPr defaultColWidth="9.140625" defaultRowHeight="15" x14ac:dyDescent="0.25"/>
  <cols>
    <col min="1" max="1" width="11" style="48" customWidth="1"/>
    <col min="2" max="2" width="26.5703125" style="48" customWidth="1"/>
    <col min="3" max="15" width="9.140625" style="48" hidden="1" customWidth="1"/>
    <col min="16" max="16" width="14.28515625" style="48" hidden="1" customWidth="1"/>
    <col min="17" max="17" width="14.140625" style="48" hidden="1" customWidth="1"/>
    <col min="18" max="18" width="14.5703125" style="48" customWidth="1"/>
    <col min="19" max="19" width="13.140625" style="48" hidden="1" customWidth="1"/>
    <col min="20" max="22" width="13.7109375" style="48" customWidth="1"/>
    <col min="23" max="24" width="15.42578125" style="48" customWidth="1"/>
    <col min="25" max="25" width="14.5703125" style="48" customWidth="1"/>
    <col min="26" max="26" width="15.28515625" style="48" customWidth="1"/>
    <col min="27" max="16384" width="9.140625" style="48"/>
  </cols>
  <sheetData>
    <row r="1" spans="1:26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</row>
    <row r="2" spans="1:26" ht="18" x14ac:dyDescent="0.25">
      <c r="A2" s="46" t="s">
        <v>115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2" t="s">
        <v>113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.75" x14ac:dyDescent="0.25">
      <c r="A4" s="22" t="s">
        <v>114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40">
        <v>2020</v>
      </c>
      <c r="Q5" s="416">
        <v>2021</v>
      </c>
      <c r="R5" s="416"/>
      <c r="T5" s="415">
        <v>2022</v>
      </c>
      <c r="U5" s="415"/>
      <c r="V5" s="415">
        <v>2023</v>
      </c>
      <c r="W5" s="415"/>
      <c r="X5" s="401">
        <v>2024</v>
      </c>
      <c r="Y5" s="401"/>
      <c r="Z5" s="402" t="s">
        <v>316</v>
      </c>
    </row>
    <row r="6" spans="1:26" ht="51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40" t="s">
        <v>9</v>
      </c>
      <c r="Q6" s="41" t="s">
        <v>7</v>
      </c>
      <c r="R6" s="197" t="s">
        <v>9</v>
      </c>
      <c r="S6" s="40" t="s">
        <v>6</v>
      </c>
      <c r="T6" s="201" t="s">
        <v>7</v>
      </c>
      <c r="U6" s="244" t="s">
        <v>9</v>
      </c>
      <c r="V6" s="243" t="s">
        <v>7</v>
      </c>
      <c r="W6" s="384" t="s">
        <v>9</v>
      </c>
      <c r="X6" s="383" t="s">
        <v>7</v>
      </c>
      <c r="Y6" s="384" t="s">
        <v>318</v>
      </c>
      <c r="Z6" s="403"/>
    </row>
    <row r="7" spans="1:26" ht="15.75" x14ac:dyDescent="0.25">
      <c r="A7" s="19">
        <v>2001</v>
      </c>
      <c r="B7" s="16" t="s">
        <v>5</v>
      </c>
      <c r="C7" s="19"/>
      <c r="D7" s="49">
        <v>65000</v>
      </c>
      <c r="E7" s="49">
        <v>63675</v>
      </c>
      <c r="F7" s="49">
        <f>E7/D7*100</f>
        <v>97.961538461538467</v>
      </c>
      <c r="G7" s="49"/>
      <c r="H7" s="49"/>
      <c r="I7" s="49"/>
      <c r="J7" s="49"/>
      <c r="K7" s="49">
        <v>172000</v>
      </c>
      <c r="L7" s="49">
        <f>K7/M7*100</f>
        <v>100</v>
      </c>
      <c r="M7" s="49">
        <v>172000</v>
      </c>
      <c r="N7" s="83">
        <v>472000</v>
      </c>
      <c r="O7" s="113">
        <v>471915</v>
      </c>
      <c r="P7" s="49">
        <v>5450572.0300000003</v>
      </c>
      <c r="Q7" s="49">
        <v>1000000</v>
      </c>
      <c r="R7" s="49">
        <v>613264</v>
      </c>
      <c r="S7" s="49">
        <v>1000000</v>
      </c>
      <c r="T7" s="49">
        <v>1000000</v>
      </c>
      <c r="U7" s="49">
        <v>202746</v>
      </c>
      <c r="V7" s="49">
        <v>1000000</v>
      </c>
      <c r="W7" s="49">
        <v>803832.74</v>
      </c>
      <c r="X7" s="49">
        <v>5000000</v>
      </c>
      <c r="Y7" s="49"/>
      <c r="Z7" s="49"/>
    </row>
    <row r="8" spans="1:26" x14ac:dyDescent="0.25">
      <c r="A8" s="19">
        <v>2003</v>
      </c>
      <c r="B8" s="16" t="s">
        <v>19</v>
      </c>
      <c r="C8" s="60">
        <v>220640</v>
      </c>
      <c r="D8" s="49">
        <v>500000</v>
      </c>
      <c r="E8" s="49">
        <v>204255</v>
      </c>
      <c r="F8" s="49">
        <f>E8/D8*100</f>
        <v>40.850999999999999</v>
      </c>
      <c r="G8" s="49">
        <v>500000</v>
      </c>
      <c r="H8" s="49">
        <v>0</v>
      </c>
      <c r="I8" s="49">
        <f>H8/G8*100</f>
        <v>0</v>
      </c>
      <c r="J8" s="49">
        <v>500000</v>
      </c>
      <c r="K8" s="49"/>
      <c r="L8" s="49"/>
      <c r="M8" s="49">
        <v>500000</v>
      </c>
      <c r="N8" s="49"/>
      <c r="O8" s="49"/>
      <c r="P8" s="49"/>
      <c r="Q8" s="49"/>
      <c r="R8" s="49"/>
      <c r="S8" s="49"/>
      <c r="T8" s="49">
        <v>1000000</v>
      </c>
      <c r="U8" s="49">
        <v>0</v>
      </c>
      <c r="V8" s="49">
        <v>1000000</v>
      </c>
      <c r="W8" s="49">
        <v>1798026.29</v>
      </c>
      <c r="X8" s="49">
        <v>500000</v>
      </c>
      <c r="Y8" s="49"/>
      <c r="Z8" s="49"/>
    </row>
    <row r="9" spans="1:26" x14ac:dyDescent="0.25">
      <c r="A9" s="19">
        <v>2102</v>
      </c>
      <c r="B9" s="16" t="s">
        <v>4</v>
      </c>
      <c r="C9" s="19"/>
      <c r="D9" s="49">
        <v>200000</v>
      </c>
      <c r="E9" s="49">
        <v>136560</v>
      </c>
      <c r="F9" s="49">
        <f>E9/D9*100</f>
        <v>68.28</v>
      </c>
      <c r="G9" s="49">
        <v>434516</v>
      </c>
      <c r="H9" s="49">
        <v>384177</v>
      </c>
      <c r="I9" s="49">
        <f>H9/G9*100</f>
        <v>88.414926032643208</v>
      </c>
      <c r="J9" s="49">
        <v>200000</v>
      </c>
      <c r="K9" s="2">
        <v>210242</v>
      </c>
      <c r="L9" s="49">
        <f>K9/M9*100</f>
        <v>99.640758293838857</v>
      </c>
      <c r="M9" s="49">
        <v>211000</v>
      </c>
      <c r="N9" s="49">
        <v>200000</v>
      </c>
      <c r="O9" s="49">
        <v>178933</v>
      </c>
      <c r="P9" s="49">
        <v>0</v>
      </c>
      <c r="Q9" s="49">
        <v>200000</v>
      </c>
      <c r="R9" s="49">
        <v>55000</v>
      </c>
      <c r="S9" s="49">
        <v>500000</v>
      </c>
      <c r="T9" s="49">
        <v>500000</v>
      </c>
      <c r="U9" s="49">
        <v>0</v>
      </c>
      <c r="V9" s="49">
        <v>500000</v>
      </c>
      <c r="W9" s="49">
        <v>311990</v>
      </c>
      <c r="X9" s="49">
        <v>500000</v>
      </c>
      <c r="Y9" s="49"/>
      <c r="Z9" s="49"/>
    </row>
    <row r="10" spans="1:26" x14ac:dyDescent="0.25">
      <c r="A10" s="19">
        <v>2103</v>
      </c>
      <c r="B10" s="16" t="s">
        <v>3</v>
      </c>
      <c r="C10" s="19"/>
      <c r="D10" s="49">
        <v>500000</v>
      </c>
      <c r="E10" s="49"/>
      <c r="F10" s="49">
        <f>E10/D10*100</f>
        <v>0</v>
      </c>
      <c r="G10" s="49">
        <v>0</v>
      </c>
      <c r="H10" s="49">
        <v>0</v>
      </c>
      <c r="I10" s="49"/>
      <c r="J10" s="49"/>
      <c r="K10" s="49"/>
      <c r="L10" s="49"/>
      <c r="M10" s="49"/>
      <c r="N10" s="49">
        <v>10126000</v>
      </c>
      <c r="O10" s="49">
        <v>4966749.83</v>
      </c>
      <c r="P10" s="49"/>
      <c r="Q10" s="49"/>
      <c r="R10" s="49"/>
      <c r="S10" s="49"/>
      <c r="T10" s="49"/>
      <c r="U10" s="49"/>
      <c r="V10" s="49"/>
      <c r="W10" s="49"/>
      <c r="X10" s="49">
        <v>0</v>
      </c>
      <c r="Y10" s="49"/>
      <c r="Z10" s="49"/>
    </row>
    <row r="11" spans="1:26" x14ac:dyDescent="0.25">
      <c r="A11" s="12">
        <v>2104</v>
      </c>
      <c r="B11" s="16" t="s">
        <v>5</v>
      </c>
      <c r="C11" s="12"/>
      <c r="D11" s="38"/>
      <c r="E11" s="38"/>
      <c r="F11" s="38"/>
      <c r="G11" s="38"/>
      <c r="H11" s="38"/>
      <c r="I11" s="38"/>
      <c r="J11" s="38"/>
      <c r="K11" s="38"/>
      <c r="L11" s="49"/>
      <c r="M11" s="38"/>
      <c r="N11" s="38">
        <v>150000</v>
      </c>
      <c r="O11" s="38">
        <v>112450</v>
      </c>
      <c r="P11" s="38"/>
      <c r="Q11" s="38"/>
      <c r="R11" s="38"/>
      <c r="S11" s="38"/>
      <c r="T11" s="38"/>
      <c r="U11" s="38"/>
      <c r="V11" s="38"/>
      <c r="W11" s="38"/>
      <c r="X11" s="49">
        <v>0</v>
      </c>
      <c r="Y11" s="38"/>
      <c r="Z11" s="38"/>
    </row>
    <row r="12" spans="1:26" ht="16.5" thickBot="1" x14ac:dyDescent="0.3">
      <c r="A12" s="6" t="s">
        <v>0</v>
      </c>
      <c r="B12" s="6"/>
      <c r="C12" s="3">
        <f>SUM(C7:C10)</f>
        <v>220640</v>
      </c>
      <c r="D12" s="3">
        <f>SUM(D7:D10)</f>
        <v>1265000</v>
      </c>
      <c r="E12" s="3">
        <f>SUM(E7:E10)</f>
        <v>404490</v>
      </c>
      <c r="F12" s="59">
        <f>E12/D12*100</f>
        <v>31.975494071146244</v>
      </c>
      <c r="G12" s="3">
        <f>SUM(G7:G10)</f>
        <v>934516</v>
      </c>
      <c r="H12" s="3">
        <f>SUM(H7:H10)</f>
        <v>384177</v>
      </c>
      <c r="I12" s="3">
        <f>H12/G12*100</f>
        <v>41.10972952844039</v>
      </c>
      <c r="J12" s="3">
        <f>SUM(J7:J10)</f>
        <v>700000</v>
      </c>
      <c r="K12" s="3">
        <f>SUM(K7:K10)</f>
        <v>382242</v>
      </c>
      <c r="L12" s="49">
        <f>K12/M12*100</f>
        <v>43.289014722536805</v>
      </c>
      <c r="M12" s="3">
        <f>SUM(M7:M10)</f>
        <v>883000</v>
      </c>
      <c r="N12" s="3">
        <f t="shared" ref="N12:W12" si="0">SUM(N7:N11)</f>
        <v>10948000</v>
      </c>
      <c r="O12" s="3">
        <f t="shared" si="0"/>
        <v>5730047.8300000001</v>
      </c>
      <c r="P12" s="3">
        <f t="shared" si="0"/>
        <v>5450572.0300000003</v>
      </c>
      <c r="Q12" s="3">
        <f t="shared" si="0"/>
        <v>1200000</v>
      </c>
      <c r="R12" s="3">
        <f t="shared" si="0"/>
        <v>668264</v>
      </c>
      <c r="S12" s="3">
        <f t="shared" si="0"/>
        <v>1500000</v>
      </c>
      <c r="T12" s="3">
        <f t="shared" si="0"/>
        <v>2500000</v>
      </c>
      <c r="U12" s="3">
        <f t="shared" si="0"/>
        <v>202746</v>
      </c>
      <c r="V12" s="3">
        <f t="shared" si="0"/>
        <v>2500000</v>
      </c>
      <c r="W12" s="3">
        <f t="shared" si="0"/>
        <v>2913849.0300000003</v>
      </c>
      <c r="X12" s="3">
        <f>SUM(X7:X11)</f>
        <v>6000000</v>
      </c>
      <c r="Y12" s="3">
        <f t="shared" ref="Y12:Z12" si="1">SUM(Y7:Y11)</f>
        <v>0</v>
      </c>
      <c r="Z12" s="3">
        <f t="shared" si="1"/>
        <v>0</v>
      </c>
    </row>
    <row r="13" spans="1:26" ht="16.5" thickTop="1" x14ac:dyDescent="0.25">
      <c r="A13" s="37"/>
      <c r="B13" s="37"/>
      <c r="C13" s="37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5.75" x14ac:dyDescent="0.25">
      <c r="A14" s="37"/>
      <c r="B14" s="37"/>
      <c r="C14" s="3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x14ac:dyDescent="0.25">
      <c r="A15" s="22" t="s">
        <v>113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5.75" x14ac:dyDescent="0.25">
      <c r="A16" s="22" t="s">
        <v>112</v>
      </c>
      <c r="B16" s="21"/>
      <c r="C16" s="2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7" ht="15" customHeight="1" x14ac:dyDescent="0.25">
      <c r="A17" s="397" t="s">
        <v>12</v>
      </c>
      <c r="B17" s="398"/>
      <c r="C17" s="45">
        <v>2014</v>
      </c>
      <c r="D17" s="409">
        <v>2015</v>
      </c>
      <c r="E17" s="410"/>
      <c r="F17" s="411"/>
      <c r="G17" s="409">
        <v>2016</v>
      </c>
      <c r="H17" s="410"/>
      <c r="I17" s="411"/>
      <c r="J17" s="42">
        <v>2017</v>
      </c>
      <c r="K17" s="412">
        <v>2017</v>
      </c>
      <c r="L17" s="413"/>
      <c r="M17" s="414"/>
      <c r="N17" s="412">
        <v>2018</v>
      </c>
      <c r="O17" s="414"/>
      <c r="P17" s="240">
        <v>2020</v>
      </c>
      <c r="Q17" s="416">
        <v>2021</v>
      </c>
      <c r="R17" s="416"/>
      <c r="S17" s="44">
        <v>2022</v>
      </c>
      <c r="T17" s="415">
        <v>2022</v>
      </c>
      <c r="U17" s="415"/>
      <c r="V17" s="415">
        <v>2023</v>
      </c>
      <c r="W17" s="415"/>
      <c r="X17" s="401">
        <v>2024</v>
      </c>
      <c r="Y17" s="401"/>
      <c r="Z17" s="402" t="s">
        <v>316</v>
      </c>
    </row>
    <row r="18" spans="1:27" ht="48.75" customHeight="1" x14ac:dyDescent="0.25">
      <c r="A18" s="399"/>
      <c r="B18" s="400"/>
      <c r="C18" s="43" t="s">
        <v>8</v>
      </c>
      <c r="D18" s="42" t="s">
        <v>7</v>
      </c>
      <c r="E18" s="42" t="s">
        <v>8</v>
      </c>
      <c r="F18" s="40" t="s">
        <v>11</v>
      </c>
      <c r="G18" s="40" t="s">
        <v>10</v>
      </c>
      <c r="H18" s="42" t="s">
        <v>8</v>
      </c>
      <c r="I18" s="40" t="s">
        <v>11</v>
      </c>
      <c r="J18" s="42" t="s">
        <v>7</v>
      </c>
      <c r="K18" s="42" t="s">
        <v>9</v>
      </c>
      <c r="L18" s="40" t="s">
        <v>11</v>
      </c>
      <c r="M18" s="40" t="s">
        <v>10</v>
      </c>
      <c r="N18" s="40" t="s">
        <v>10</v>
      </c>
      <c r="O18" s="42" t="s">
        <v>9</v>
      </c>
      <c r="P18" s="40" t="s">
        <v>9</v>
      </c>
      <c r="Q18" s="41" t="s">
        <v>7</v>
      </c>
      <c r="R18" s="197" t="s">
        <v>9</v>
      </c>
      <c r="S18" s="40" t="s">
        <v>6</v>
      </c>
      <c r="T18" s="201" t="s">
        <v>7</v>
      </c>
      <c r="U18" s="244" t="s">
        <v>9</v>
      </c>
      <c r="V18" s="243" t="s">
        <v>7</v>
      </c>
      <c r="W18" s="384" t="s">
        <v>9</v>
      </c>
      <c r="X18" s="383" t="s">
        <v>7</v>
      </c>
      <c r="Y18" s="384" t="s">
        <v>318</v>
      </c>
      <c r="Z18" s="403"/>
    </row>
    <row r="19" spans="1:27" x14ac:dyDescent="0.25">
      <c r="A19" s="19">
        <v>2001</v>
      </c>
      <c r="B19" s="16" t="s">
        <v>5</v>
      </c>
      <c r="C19" s="43"/>
      <c r="D19" s="42"/>
      <c r="E19" s="42"/>
      <c r="F19" s="40"/>
      <c r="G19" s="40"/>
      <c r="H19" s="42"/>
      <c r="I19" s="40"/>
      <c r="J19" s="42"/>
      <c r="K19" s="42"/>
      <c r="L19" s="40"/>
      <c r="M19" s="40"/>
      <c r="N19" s="40"/>
      <c r="O19" s="42"/>
      <c r="P19" s="41"/>
      <c r="Q19" s="56">
        <v>1000000</v>
      </c>
      <c r="R19" s="56">
        <v>85530</v>
      </c>
      <c r="S19" s="56">
        <v>15000000</v>
      </c>
      <c r="T19" s="56">
        <v>1000000</v>
      </c>
      <c r="U19" s="38">
        <v>0</v>
      </c>
      <c r="V19" s="56">
        <v>1000000</v>
      </c>
      <c r="W19" s="49">
        <v>487750</v>
      </c>
      <c r="X19" s="56">
        <v>1000000</v>
      </c>
      <c r="Y19" s="71"/>
      <c r="Z19" s="56"/>
    </row>
    <row r="20" spans="1:27" x14ac:dyDescent="0.25">
      <c r="A20" s="19">
        <v>2002</v>
      </c>
      <c r="B20" s="16" t="s">
        <v>3</v>
      </c>
      <c r="C20" s="43"/>
      <c r="D20" s="273"/>
      <c r="E20" s="273"/>
      <c r="F20" s="272"/>
      <c r="G20" s="272"/>
      <c r="H20" s="273"/>
      <c r="I20" s="272"/>
      <c r="J20" s="273"/>
      <c r="K20" s="273"/>
      <c r="L20" s="272"/>
      <c r="M20" s="272"/>
      <c r="N20" s="272"/>
      <c r="O20" s="273"/>
      <c r="P20" s="41"/>
      <c r="Q20" s="56"/>
      <c r="R20" s="56"/>
      <c r="S20" s="56"/>
      <c r="T20" s="56"/>
      <c r="U20" s="38"/>
      <c r="V20" s="56"/>
      <c r="W20" s="49"/>
      <c r="X20" s="49">
        <v>500000</v>
      </c>
      <c r="Y20" s="71"/>
      <c r="Z20" s="56"/>
    </row>
    <row r="21" spans="1:27" x14ac:dyDescent="0.25">
      <c r="A21" s="19">
        <v>2003</v>
      </c>
      <c r="B21" s="16" t="s">
        <v>19</v>
      </c>
      <c r="C21" s="60"/>
      <c r="D21" s="49">
        <v>500000</v>
      </c>
      <c r="E21" s="49"/>
      <c r="F21" s="49">
        <f>E21/D21*100</f>
        <v>0</v>
      </c>
      <c r="G21" s="49">
        <v>500000</v>
      </c>
      <c r="H21" s="49">
        <v>0</v>
      </c>
      <c r="I21" s="49">
        <f>H21/G21*100</f>
        <v>0</v>
      </c>
      <c r="J21" s="49">
        <v>200000</v>
      </c>
      <c r="K21" s="49"/>
      <c r="L21" s="49"/>
      <c r="M21" s="49">
        <v>200000</v>
      </c>
      <c r="N21" s="49"/>
      <c r="O21" s="49"/>
      <c r="P21" s="49"/>
      <c r="Q21" s="49"/>
      <c r="R21" s="49"/>
      <c r="S21" s="49"/>
      <c r="T21" s="56">
        <v>2000000</v>
      </c>
      <c r="U21" s="38">
        <v>0</v>
      </c>
      <c r="V21" s="49">
        <v>0</v>
      </c>
      <c r="W21" s="49"/>
      <c r="X21" s="49">
        <v>500000</v>
      </c>
      <c r="Y21" s="71"/>
      <c r="Z21" s="56"/>
    </row>
    <row r="22" spans="1:27" x14ac:dyDescent="0.25">
      <c r="A22" s="12">
        <v>2101</v>
      </c>
      <c r="B22" s="16" t="s">
        <v>19</v>
      </c>
      <c r="C22" s="75"/>
      <c r="D22" s="38"/>
      <c r="E22" s="38"/>
      <c r="F22" s="49"/>
      <c r="G22" s="38"/>
      <c r="H22" s="38"/>
      <c r="I22" s="49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51"/>
      <c r="Y22" s="38"/>
      <c r="Z22" s="38"/>
    </row>
    <row r="23" spans="1:27" x14ac:dyDescent="0.25">
      <c r="A23" s="12">
        <v>2102</v>
      </c>
      <c r="B23" s="16" t="s">
        <v>4</v>
      </c>
      <c r="C23" s="75">
        <v>195610</v>
      </c>
      <c r="D23" s="38">
        <v>220000</v>
      </c>
      <c r="E23" s="38">
        <v>218144</v>
      </c>
      <c r="F23" s="49">
        <f>E23/D23*100</f>
        <v>99.156363636363636</v>
      </c>
      <c r="G23" s="38">
        <v>766000</v>
      </c>
      <c r="H23" s="38">
        <v>764336.3</v>
      </c>
      <c r="I23" s="49">
        <f>H23/G23*100</f>
        <v>99.782806788511763</v>
      </c>
      <c r="J23" s="38">
        <v>800000</v>
      </c>
      <c r="K23" s="38">
        <v>788413</v>
      </c>
      <c r="L23" s="38">
        <f>K23/M23*100</f>
        <v>99.9256020278834</v>
      </c>
      <c r="M23" s="38">
        <v>789000</v>
      </c>
      <c r="N23" s="38">
        <v>627000</v>
      </c>
      <c r="O23" s="38">
        <v>618609</v>
      </c>
      <c r="P23" s="38">
        <v>309755</v>
      </c>
      <c r="Q23" s="38">
        <v>500000</v>
      </c>
      <c r="R23" s="38">
        <v>379072</v>
      </c>
      <c r="S23" s="38">
        <v>500000</v>
      </c>
      <c r="T23" s="38">
        <v>500000</v>
      </c>
      <c r="U23" s="38">
        <v>0</v>
      </c>
      <c r="V23" s="38">
        <v>500000</v>
      </c>
      <c r="W23" s="38">
        <v>49800</v>
      </c>
      <c r="X23" s="38">
        <v>500000</v>
      </c>
      <c r="Y23" s="38"/>
      <c r="Z23" s="38"/>
    </row>
    <row r="24" spans="1:27" x14ac:dyDescent="0.25">
      <c r="A24" s="12">
        <v>2103</v>
      </c>
      <c r="B24" s="16" t="s">
        <v>3</v>
      </c>
      <c r="C24" s="12"/>
      <c r="D24" s="38"/>
      <c r="E24" s="38"/>
      <c r="F24" s="49"/>
      <c r="G24" s="38"/>
      <c r="H24" s="38"/>
      <c r="I24" s="49"/>
      <c r="J24" s="38"/>
      <c r="K24" s="38"/>
      <c r="L24" s="38"/>
      <c r="M24" s="38"/>
      <c r="N24" s="38">
        <v>500000</v>
      </c>
      <c r="O24" s="38">
        <v>0</v>
      </c>
      <c r="P24" s="38"/>
      <c r="Q24" s="38"/>
      <c r="R24" s="38"/>
      <c r="S24" s="38"/>
      <c r="T24" s="38">
        <v>500000</v>
      </c>
      <c r="U24" s="38">
        <v>0</v>
      </c>
      <c r="V24" s="38">
        <v>500000</v>
      </c>
      <c r="W24" s="38">
        <v>253600</v>
      </c>
      <c r="X24" s="38">
        <v>500000</v>
      </c>
      <c r="Y24" s="38"/>
      <c r="Z24" s="38"/>
    </row>
    <row r="25" spans="1:27" x14ac:dyDescent="0.25">
      <c r="A25" s="12">
        <v>2105</v>
      </c>
      <c r="B25" s="68" t="s">
        <v>124</v>
      </c>
      <c r="C25" s="12"/>
      <c r="D25" s="38"/>
      <c r="E25" s="38"/>
      <c r="F25" s="49"/>
      <c r="G25" s="38"/>
      <c r="H25" s="38"/>
      <c r="I25" s="49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>
        <v>500000</v>
      </c>
      <c r="Y25" s="38"/>
      <c r="Z25" s="38"/>
    </row>
    <row r="26" spans="1:27" x14ac:dyDescent="0.25">
      <c r="A26" s="11">
        <v>2106</v>
      </c>
      <c r="B26" s="7" t="s">
        <v>2</v>
      </c>
      <c r="C26" s="7"/>
      <c r="D26" s="7"/>
      <c r="E26" s="7"/>
      <c r="F26" s="7"/>
      <c r="G26" s="7"/>
      <c r="H26" s="7"/>
      <c r="I26" s="7"/>
      <c r="J26" s="7"/>
      <c r="K26" s="7"/>
      <c r="L26" s="38"/>
      <c r="M26" s="7"/>
      <c r="N26" s="38">
        <v>500000</v>
      </c>
      <c r="O26" s="38">
        <v>450000</v>
      </c>
      <c r="P26" s="38"/>
      <c r="Q26" s="38"/>
      <c r="R26" s="38"/>
      <c r="S26" s="38"/>
      <c r="T26" s="38"/>
      <c r="U26" s="38"/>
      <c r="V26" s="38"/>
      <c r="W26" s="38"/>
      <c r="X26" s="51"/>
      <c r="Y26" s="38"/>
      <c r="Z26" s="38"/>
    </row>
    <row r="27" spans="1:27" ht="16.5" thickBot="1" x14ac:dyDescent="0.3">
      <c r="A27" s="6" t="s">
        <v>0</v>
      </c>
      <c r="B27" s="6"/>
      <c r="C27" s="3">
        <f>SUM(C21:C23)</f>
        <v>195610</v>
      </c>
      <c r="D27" s="3">
        <f>SUM(D21:D23)</f>
        <v>720000</v>
      </c>
      <c r="E27" s="3">
        <f>SUM(E21:E23)</f>
        <v>218144</v>
      </c>
      <c r="F27" s="59">
        <f>E27/D27*100</f>
        <v>30.297777777777778</v>
      </c>
      <c r="G27" s="3">
        <f>SUM(G21:G23)</f>
        <v>1266000</v>
      </c>
      <c r="H27" s="3">
        <f>SUM(H21:H23)</f>
        <v>764336.3</v>
      </c>
      <c r="I27" s="3">
        <f>H27/G27*100</f>
        <v>60.37411532385466</v>
      </c>
      <c r="J27" s="3">
        <f>SUM(J21:J23)</f>
        <v>1000000</v>
      </c>
      <c r="K27" s="3">
        <f>SUM(K21:K23)</f>
        <v>788413</v>
      </c>
      <c r="L27" s="3">
        <f>K27/M27*100</f>
        <v>79.718200202224466</v>
      </c>
      <c r="M27" s="3">
        <f>SUM(M21:M23)</f>
        <v>989000</v>
      </c>
      <c r="N27" s="3">
        <f>SUM(N23:N26)</f>
        <v>1627000</v>
      </c>
      <c r="O27" s="3">
        <f>SUM(O23:O26)</f>
        <v>1068609</v>
      </c>
      <c r="P27" s="3">
        <f t="shared" ref="P27:S27" si="2">SUM(P19:P26)</f>
        <v>309755</v>
      </c>
      <c r="Q27" s="3">
        <f t="shared" si="2"/>
        <v>1500000</v>
      </c>
      <c r="R27" s="3">
        <f t="shared" si="2"/>
        <v>464602</v>
      </c>
      <c r="S27" s="3">
        <f t="shared" si="2"/>
        <v>15500000</v>
      </c>
      <c r="T27" s="3">
        <f>SUM(T19:T26)</f>
        <v>4000000</v>
      </c>
      <c r="U27" s="3">
        <f t="shared" ref="U27:W27" si="3">SUM(U19:U26)</f>
        <v>0</v>
      </c>
      <c r="V27" s="3">
        <f>SUM(V19:V26)</f>
        <v>2000000</v>
      </c>
      <c r="W27" s="3">
        <f t="shared" si="3"/>
        <v>791150</v>
      </c>
      <c r="X27" s="3">
        <f>SUM(X19:X26)</f>
        <v>3500000</v>
      </c>
      <c r="Y27" s="3">
        <f t="shared" ref="Y27:Z27" si="4">SUM(Y19:Y26)</f>
        <v>0</v>
      </c>
      <c r="Z27" s="3">
        <f t="shared" si="4"/>
        <v>0</v>
      </c>
    </row>
    <row r="28" spans="1:27" ht="15.75" thickTop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7" ht="16.5" thickBot="1" x14ac:dyDescent="0.3">
      <c r="A29" s="34"/>
      <c r="B29" s="37" t="s">
        <v>152</v>
      </c>
      <c r="E29" s="28"/>
      <c r="F29" s="28"/>
      <c r="G29" s="28"/>
      <c r="H29" s="28"/>
      <c r="I29" s="28"/>
      <c r="J29" s="28"/>
      <c r="K29" s="31"/>
      <c r="L29" s="31"/>
      <c r="M29" s="28"/>
      <c r="N29" s="31"/>
      <c r="O29" s="31"/>
      <c r="P29" s="31"/>
      <c r="Q29" s="174">
        <f>Q12+Q27</f>
        <v>2700000</v>
      </c>
      <c r="R29" s="335">
        <f>R12+R27</f>
        <v>1132866</v>
      </c>
      <c r="S29" s="335">
        <f t="shared" ref="S29" si="5">S12+S27</f>
        <v>17000000</v>
      </c>
      <c r="T29" s="335">
        <f>T12+T27</f>
        <v>6500000</v>
      </c>
      <c r="U29" s="335">
        <f t="shared" ref="U29:W29" si="6">U12+U27</f>
        <v>202746</v>
      </c>
      <c r="V29" s="335">
        <f t="shared" si="6"/>
        <v>4500000</v>
      </c>
      <c r="W29" s="335">
        <f t="shared" si="6"/>
        <v>3704999.0300000003</v>
      </c>
      <c r="X29" s="335">
        <f>X12+X27</f>
        <v>9500000</v>
      </c>
      <c r="Y29" s="335">
        <f t="shared" ref="Y29" si="7">Y12+Y27</f>
        <v>0</v>
      </c>
      <c r="Z29" s="335">
        <f>Z12+Z27</f>
        <v>0</v>
      </c>
    </row>
    <row r="30" spans="1:27" ht="16.5" thickTop="1" x14ac:dyDescent="0.25">
      <c r="A30" s="23"/>
      <c r="B30" s="25"/>
      <c r="C30" s="97"/>
      <c r="D30" s="98"/>
      <c r="E30" s="28"/>
      <c r="F30" s="28"/>
      <c r="G30" s="28"/>
      <c r="H30" s="28"/>
      <c r="I30" s="32"/>
      <c r="J30" s="32"/>
      <c r="K30" s="31"/>
      <c r="L30" s="31"/>
      <c r="M30" s="32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ht="15.75" x14ac:dyDescent="0.25">
      <c r="AA31" s="192"/>
    </row>
    <row r="32" spans="1:27" ht="15.75" x14ac:dyDescent="0.25">
      <c r="B32" s="25" t="s">
        <v>173</v>
      </c>
      <c r="C32" s="185"/>
      <c r="D32" s="185"/>
      <c r="AA32" s="192"/>
    </row>
    <row r="33" spans="2:27" ht="24" customHeight="1" x14ac:dyDescent="0.25">
      <c r="B33" s="25" t="s">
        <v>121</v>
      </c>
      <c r="C33" s="97"/>
      <c r="D33" s="98"/>
      <c r="R33" s="256" t="s">
        <v>188</v>
      </c>
      <c r="AA33" s="31"/>
    </row>
    <row r="35" spans="2:27" x14ac:dyDescent="0.25">
      <c r="B35" s="257" t="s">
        <v>335</v>
      </c>
    </row>
    <row r="42" spans="2:27" x14ac:dyDescent="0.25">
      <c r="T42" s="258"/>
    </row>
  </sheetData>
  <mergeCells count="21">
    <mergeCell ref="Q17:R17"/>
    <mergeCell ref="T17:U17"/>
    <mergeCell ref="Z17:Z18"/>
    <mergeCell ref="V5:W5"/>
    <mergeCell ref="V17:W17"/>
    <mergeCell ref="X5:Y5"/>
    <mergeCell ref="X17:Y17"/>
    <mergeCell ref="A17:B18"/>
    <mergeCell ref="D17:F17"/>
    <mergeCell ref="G17:I17"/>
    <mergeCell ref="K17:M17"/>
    <mergeCell ref="N17:O17"/>
    <mergeCell ref="A1:Z1"/>
    <mergeCell ref="A5:B6"/>
    <mergeCell ref="D5:F5"/>
    <mergeCell ref="G5:I5"/>
    <mergeCell ref="K5:M5"/>
    <mergeCell ref="N5:O5"/>
    <mergeCell ref="T5:U5"/>
    <mergeCell ref="Z5:Z6"/>
    <mergeCell ref="Q5:R5"/>
  </mergeCells>
  <pageMargins left="0.66" right="0.52" top="0.53" bottom="0.4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view="pageBreakPreview" zoomScale="60" zoomScaleNormal="112" workbookViewId="0">
      <selection activeCell="X36" sqref="X36"/>
    </sheetView>
  </sheetViews>
  <sheetFormatPr defaultColWidth="9.140625" defaultRowHeight="15" x14ac:dyDescent="0.25"/>
  <cols>
    <col min="1" max="1" width="7.7109375" style="48" customWidth="1"/>
    <col min="2" max="2" width="25.42578125" style="48" customWidth="1"/>
    <col min="3" max="15" width="0" style="48" hidden="1" customWidth="1"/>
    <col min="16" max="16" width="13.28515625" style="48" hidden="1" customWidth="1"/>
    <col min="17" max="17" width="14.140625" style="48" customWidth="1"/>
    <col min="18" max="18" width="13.28515625" style="48" hidden="1" customWidth="1"/>
    <col min="19" max="19" width="14.140625" style="48" customWidth="1"/>
    <col min="20" max="20" width="13.28515625" style="48" customWidth="1"/>
    <col min="21" max="21" width="14.140625" style="48" customWidth="1"/>
    <col min="22" max="22" width="14.7109375" style="48" customWidth="1"/>
    <col min="23" max="23" width="15.7109375" style="48" customWidth="1"/>
    <col min="24" max="24" width="15.140625" style="48" customWidth="1"/>
    <col min="25" max="25" width="14.5703125" style="48" customWidth="1"/>
    <col min="26" max="16384" width="9.140625" style="48"/>
  </cols>
  <sheetData>
    <row r="1" spans="1:25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5.75" x14ac:dyDescent="0.25">
      <c r="A2" s="21" t="s">
        <v>111</v>
      </c>
      <c r="B2" s="21"/>
      <c r="C2" s="21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1"/>
      <c r="S2" s="1"/>
      <c r="T2" s="1"/>
      <c r="U2" s="1"/>
      <c r="V2" s="1"/>
      <c r="W2" s="1"/>
      <c r="X2" s="1"/>
      <c r="Y2" s="1"/>
    </row>
    <row r="3" spans="1:25" x14ac:dyDescent="0.25">
      <c r="A3" s="22" t="s">
        <v>110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22" t="s">
        <v>109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Q5" s="382">
        <v>2021</v>
      </c>
      <c r="S5" s="417">
        <v>2022</v>
      </c>
      <c r="T5" s="418"/>
      <c r="U5" s="415">
        <v>2023</v>
      </c>
      <c r="V5" s="415"/>
      <c r="W5" s="415">
        <v>2024</v>
      </c>
      <c r="X5" s="415"/>
      <c r="Y5" s="402" t="s">
        <v>316</v>
      </c>
    </row>
    <row r="6" spans="1:25" ht="50.25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42" t="s">
        <v>7</v>
      </c>
      <c r="Q6" s="197" t="s">
        <v>8</v>
      </c>
      <c r="R6" s="40" t="s">
        <v>6</v>
      </c>
      <c r="S6" s="41" t="s">
        <v>7</v>
      </c>
      <c r="T6" s="244" t="s">
        <v>8</v>
      </c>
      <c r="U6" s="243" t="s">
        <v>7</v>
      </c>
      <c r="V6" s="384" t="s">
        <v>8</v>
      </c>
      <c r="W6" s="383" t="s">
        <v>7</v>
      </c>
      <c r="X6" s="384" t="s">
        <v>318</v>
      </c>
      <c r="Y6" s="403"/>
    </row>
    <row r="7" spans="1:25" x14ac:dyDescent="0.25">
      <c r="A7" s="58">
        <v>2001</v>
      </c>
      <c r="B7" s="16" t="s">
        <v>5</v>
      </c>
      <c r="C7" s="165"/>
      <c r="D7" s="74"/>
      <c r="E7" s="74"/>
      <c r="F7" s="73"/>
      <c r="G7" s="74"/>
      <c r="H7" s="74"/>
      <c r="I7" s="73"/>
      <c r="J7" s="72">
        <v>150000</v>
      </c>
      <c r="K7" s="72">
        <v>94000</v>
      </c>
      <c r="L7" s="72">
        <f>K7/M7*100</f>
        <v>62.666666666666671</v>
      </c>
      <c r="M7" s="72">
        <v>150000</v>
      </c>
      <c r="N7" s="151"/>
      <c r="O7" s="151"/>
      <c r="P7" s="151"/>
      <c r="Q7" s="151"/>
      <c r="R7" s="151">
        <v>200000</v>
      </c>
      <c r="S7" s="49"/>
      <c r="T7" s="49"/>
      <c r="U7" s="49">
        <v>0</v>
      </c>
      <c r="V7" s="49"/>
      <c r="W7" s="49">
        <v>1000000</v>
      </c>
      <c r="X7" s="49"/>
      <c r="Y7" s="49"/>
    </row>
    <row r="8" spans="1:25" x14ac:dyDescent="0.25">
      <c r="A8" s="271">
        <v>2002</v>
      </c>
      <c r="B8" s="16" t="s">
        <v>3</v>
      </c>
      <c r="C8" s="271"/>
      <c r="D8" s="74"/>
      <c r="E8" s="74"/>
      <c r="F8" s="73"/>
      <c r="G8" s="74"/>
      <c r="H8" s="74"/>
      <c r="I8" s="73"/>
      <c r="J8" s="72"/>
      <c r="K8" s="72"/>
      <c r="L8" s="72"/>
      <c r="M8" s="72"/>
      <c r="N8" s="151"/>
      <c r="O8" s="151"/>
      <c r="P8" s="151"/>
      <c r="Q8" s="151"/>
      <c r="R8" s="151"/>
      <c r="S8" s="49"/>
      <c r="T8" s="49"/>
      <c r="U8" s="49"/>
      <c r="V8" s="49"/>
      <c r="W8" s="49">
        <v>0</v>
      </c>
      <c r="X8" s="49"/>
      <c r="Y8" s="49"/>
    </row>
    <row r="9" spans="1:25" x14ac:dyDescent="0.25">
      <c r="A9" s="178">
        <v>2003</v>
      </c>
      <c r="B9" s="16" t="s">
        <v>19</v>
      </c>
      <c r="C9" s="178"/>
      <c r="D9" s="74"/>
      <c r="E9" s="74"/>
      <c r="F9" s="73"/>
      <c r="G9" s="74"/>
      <c r="H9" s="74"/>
      <c r="I9" s="73"/>
      <c r="J9" s="72"/>
      <c r="K9" s="72"/>
      <c r="L9" s="72"/>
      <c r="M9" s="72"/>
      <c r="N9" s="151"/>
      <c r="O9" s="151"/>
      <c r="P9" s="151"/>
      <c r="Q9" s="190"/>
      <c r="R9" s="151"/>
      <c r="S9" s="49">
        <v>500000</v>
      </c>
      <c r="T9" s="49">
        <v>400402</v>
      </c>
      <c r="U9" s="49"/>
      <c r="V9" s="49"/>
      <c r="W9" s="49">
        <v>500000</v>
      </c>
      <c r="X9" s="49"/>
      <c r="Y9" s="49"/>
    </row>
    <row r="10" spans="1:25" x14ac:dyDescent="0.25">
      <c r="A10" s="19">
        <v>2102</v>
      </c>
      <c r="B10" s="16" t="s">
        <v>4</v>
      </c>
      <c r="C10" s="60">
        <v>1321402</v>
      </c>
      <c r="D10" s="49">
        <v>250000</v>
      </c>
      <c r="E10" s="49">
        <v>120824</v>
      </c>
      <c r="F10" s="49">
        <f>E10/D10*100</f>
        <v>48.329599999999999</v>
      </c>
      <c r="G10" s="49">
        <v>1375000</v>
      </c>
      <c r="H10" s="49">
        <v>1246547.25</v>
      </c>
      <c r="I10" s="49">
        <f>H10/G10*100</f>
        <v>90.657981818181824</v>
      </c>
      <c r="J10" s="49">
        <v>200000</v>
      </c>
      <c r="K10" s="49">
        <v>236016</v>
      </c>
      <c r="L10" s="72">
        <f>K10/M10*100</f>
        <v>98.34</v>
      </c>
      <c r="M10" s="49">
        <v>240000</v>
      </c>
      <c r="N10" s="151">
        <v>153500</v>
      </c>
      <c r="O10" s="151">
        <v>52697.5</v>
      </c>
      <c r="P10" s="151">
        <v>60000</v>
      </c>
      <c r="Q10" s="151">
        <v>35578</v>
      </c>
      <c r="R10" s="151">
        <v>100000</v>
      </c>
      <c r="S10" s="151">
        <v>100000</v>
      </c>
      <c r="T10" s="151">
        <v>130685</v>
      </c>
      <c r="U10" s="151">
        <v>200000</v>
      </c>
      <c r="V10" s="151">
        <v>16500</v>
      </c>
      <c r="W10" s="151">
        <v>1150000</v>
      </c>
      <c r="X10" s="151"/>
      <c r="Y10" s="151"/>
    </row>
    <row r="11" spans="1:25" x14ac:dyDescent="0.25">
      <c r="A11" s="12">
        <v>2103</v>
      </c>
      <c r="B11" s="16" t="s">
        <v>3</v>
      </c>
      <c r="C11" s="167"/>
      <c r="D11" s="38"/>
      <c r="E11" s="38"/>
      <c r="F11" s="49"/>
      <c r="G11" s="38"/>
      <c r="H11" s="38"/>
      <c r="I11" s="49"/>
      <c r="J11" s="38">
        <v>400000</v>
      </c>
      <c r="K11" s="38">
        <v>248700</v>
      </c>
      <c r="L11" s="72">
        <f>K11/M11*100</f>
        <v>69.083333333333329</v>
      </c>
      <c r="M11" s="38">
        <v>360000</v>
      </c>
      <c r="N11" s="168">
        <v>496500</v>
      </c>
      <c r="O11" s="168">
        <v>496300</v>
      </c>
      <c r="P11" s="168">
        <v>175000</v>
      </c>
      <c r="Q11" s="168">
        <v>728129</v>
      </c>
      <c r="R11" s="168">
        <v>500000</v>
      </c>
      <c r="S11" s="168">
        <v>500000</v>
      </c>
      <c r="T11" s="168">
        <v>557650</v>
      </c>
      <c r="U11" s="168">
        <v>1000000</v>
      </c>
      <c r="V11" s="168">
        <v>634900</v>
      </c>
      <c r="W11" s="49">
        <v>1000000</v>
      </c>
      <c r="X11" s="38"/>
      <c r="Y11" s="168"/>
    </row>
    <row r="12" spans="1:25" x14ac:dyDescent="0.25">
      <c r="A12" s="12">
        <v>2106</v>
      </c>
      <c r="B12" s="7" t="s">
        <v>2</v>
      </c>
      <c r="C12" s="167"/>
      <c r="D12" s="38"/>
      <c r="E12" s="38"/>
      <c r="F12" s="38"/>
      <c r="G12" s="38"/>
      <c r="H12" s="38"/>
      <c r="I12" s="38"/>
      <c r="J12" s="38"/>
      <c r="K12" s="38"/>
      <c r="L12" s="72"/>
      <c r="M12" s="38"/>
      <c r="N12" s="168"/>
      <c r="O12" s="168"/>
      <c r="P12" s="168"/>
      <c r="Q12" s="168"/>
      <c r="R12" s="168"/>
      <c r="S12" s="168"/>
      <c r="T12" s="168"/>
      <c r="U12" s="168"/>
      <c r="V12" s="168"/>
      <c r="W12" s="49"/>
      <c r="X12" s="38"/>
      <c r="Y12" s="168"/>
    </row>
    <row r="13" spans="1:25" x14ac:dyDescent="0.25">
      <c r="A13" s="12">
        <v>2507</v>
      </c>
      <c r="B13" s="9" t="s">
        <v>1</v>
      </c>
      <c r="C13" s="217"/>
      <c r="D13" s="74"/>
      <c r="E13" s="74"/>
      <c r="F13" s="73"/>
      <c r="G13" s="74"/>
      <c r="H13" s="74"/>
      <c r="I13" s="73"/>
      <c r="J13" s="72"/>
      <c r="K13" s="72"/>
      <c r="L13" s="72"/>
      <c r="M13" s="72"/>
      <c r="N13" s="151"/>
      <c r="O13" s="151"/>
      <c r="P13" s="151"/>
      <c r="Q13" s="190"/>
      <c r="R13" s="151"/>
      <c r="S13" s="49"/>
      <c r="T13" s="49"/>
      <c r="U13" s="49">
        <v>3000000</v>
      </c>
      <c r="V13" s="49">
        <v>0</v>
      </c>
      <c r="W13" s="49">
        <v>0</v>
      </c>
      <c r="X13" s="49"/>
      <c r="Y13" s="49"/>
    </row>
    <row r="14" spans="1:25" ht="16.5" thickBot="1" x14ac:dyDescent="0.3">
      <c r="A14" s="6" t="s">
        <v>0</v>
      </c>
      <c r="B14" s="6"/>
      <c r="C14" s="3">
        <f>SUM(C7:C11)</f>
        <v>1321402</v>
      </c>
      <c r="D14" s="3">
        <f>SUM(D7:D11)</f>
        <v>250000</v>
      </c>
      <c r="E14" s="3">
        <f>SUM(E7:E11)</f>
        <v>120824</v>
      </c>
      <c r="F14" s="3">
        <f>E14/D14*100</f>
        <v>48.329599999999999</v>
      </c>
      <c r="G14" s="3">
        <f>SUM(G7:G11)</f>
        <v>1375000</v>
      </c>
      <c r="H14" s="3">
        <f>SUM(H7:H11)</f>
        <v>1246547.25</v>
      </c>
      <c r="I14" s="3">
        <f>H14/G14*100</f>
        <v>90.657981818181824</v>
      </c>
      <c r="J14" s="3">
        <f>SUM(J7:J11)</f>
        <v>750000</v>
      </c>
      <c r="K14" s="3">
        <f>SUM(K7:K11)</f>
        <v>578716</v>
      </c>
      <c r="L14" s="72">
        <f>K14/M14*100</f>
        <v>77.162133333333344</v>
      </c>
      <c r="M14" s="3">
        <f>SUM(M7:M11)</f>
        <v>750000</v>
      </c>
      <c r="N14" s="3">
        <f>SUM(N7:N11)</f>
        <v>650000</v>
      </c>
      <c r="O14" s="3">
        <f>SUM(O7:O11)</f>
        <v>548997.5</v>
      </c>
      <c r="P14" s="3">
        <f>SUM(P7:P11)</f>
        <v>235000</v>
      </c>
      <c r="Q14" s="3">
        <f>SUM(Q7:Q13)</f>
        <v>763707</v>
      </c>
      <c r="R14" s="3">
        <f t="shared" ref="R14:Y14" si="0">SUM(R7:R13)</f>
        <v>800000</v>
      </c>
      <c r="S14" s="3">
        <f t="shared" si="0"/>
        <v>1100000</v>
      </c>
      <c r="T14" s="3">
        <f t="shared" si="0"/>
        <v>1088737</v>
      </c>
      <c r="U14" s="3">
        <f t="shared" si="0"/>
        <v>4200000</v>
      </c>
      <c r="V14" s="3">
        <f t="shared" si="0"/>
        <v>651400</v>
      </c>
      <c r="W14" s="3">
        <f t="shared" si="0"/>
        <v>3650000</v>
      </c>
      <c r="X14" s="3">
        <f t="shared" si="0"/>
        <v>0</v>
      </c>
      <c r="Y14" s="3">
        <f t="shared" si="0"/>
        <v>0</v>
      </c>
    </row>
    <row r="15" spans="1:25" ht="15.75" thickTop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H16" s="23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2:26" ht="19.5" customHeight="1" x14ac:dyDescent="0.25">
      <c r="B17" s="25" t="s">
        <v>173</v>
      </c>
      <c r="C17" s="25"/>
      <c r="D17" s="25"/>
      <c r="Z17" s="31"/>
    </row>
    <row r="18" spans="2:26" ht="24" customHeight="1" x14ac:dyDescent="0.25">
      <c r="B18" s="25" t="s">
        <v>121</v>
      </c>
      <c r="C18" s="97"/>
      <c r="D18" s="98"/>
      <c r="Q18" s="256" t="s">
        <v>188</v>
      </c>
    </row>
    <row r="20" spans="2:26" x14ac:dyDescent="0.25">
      <c r="B20" s="257" t="s">
        <v>334</v>
      </c>
    </row>
  </sheetData>
  <mergeCells count="10">
    <mergeCell ref="A1:Y1"/>
    <mergeCell ref="A5:B6"/>
    <mergeCell ref="D5:F5"/>
    <mergeCell ref="G5:I5"/>
    <mergeCell ref="K5:M5"/>
    <mergeCell ref="N5:O5"/>
    <mergeCell ref="S5:T5"/>
    <mergeCell ref="Y5:Y6"/>
    <mergeCell ref="U5:V5"/>
    <mergeCell ref="W5:X5"/>
  </mergeCells>
  <pageMargins left="0.68" right="0.18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view="pageBreakPreview" zoomScale="60" zoomScaleNormal="100" workbookViewId="0">
      <selection activeCell="B19" sqref="B19"/>
    </sheetView>
  </sheetViews>
  <sheetFormatPr defaultRowHeight="15" x14ac:dyDescent="0.25"/>
  <cols>
    <col min="1" max="1" width="8" customWidth="1"/>
    <col min="2" max="2" width="25.28515625" customWidth="1"/>
    <col min="3" max="15" width="0" hidden="1" customWidth="1"/>
    <col min="16" max="16" width="13.28515625" hidden="1" customWidth="1"/>
    <col min="17" max="17" width="12" customWidth="1"/>
    <col min="18" max="18" width="11.5703125" hidden="1" customWidth="1"/>
    <col min="19" max="19" width="14.140625" customWidth="1"/>
    <col min="20" max="20" width="11.28515625" customWidth="1"/>
    <col min="21" max="21" width="13.5703125" customWidth="1"/>
    <col min="22" max="22" width="13.85546875" customWidth="1"/>
    <col min="23" max="23" width="14.5703125" customWidth="1"/>
    <col min="24" max="24" width="13.140625" customWidth="1"/>
    <col min="25" max="25" width="13.28515625" customWidth="1"/>
  </cols>
  <sheetData>
    <row r="1" spans="1:25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8" x14ac:dyDescent="0.25">
      <c r="A2" s="46" t="s">
        <v>108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2" t="s">
        <v>107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22" t="s">
        <v>13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x14ac:dyDescent="0.25">
      <c r="A5" s="22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5">
      <c r="A6" s="397" t="s">
        <v>12</v>
      </c>
      <c r="B6" s="398"/>
      <c r="C6" s="45">
        <v>2014</v>
      </c>
      <c r="D6" s="409">
        <v>2015</v>
      </c>
      <c r="E6" s="410"/>
      <c r="F6" s="411"/>
      <c r="G6" s="409">
        <v>2016</v>
      </c>
      <c r="H6" s="410"/>
      <c r="I6" s="411"/>
      <c r="J6" s="42">
        <v>2017</v>
      </c>
      <c r="K6" s="412">
        <v>2017</v>
      </c>
      <c r="L6" s="413"/>
      <c r="M6" s="414"/>
      <c r="N6" s="412">
        <v>2018</v>
      </c>
      <c r="O6" s="414"/>
      <c r="Q6" s="382">
        <v>2021</v>
      </c>
      <c r="S6" s="417">
        <v>2022</v>
      </c>
      <c r="T6" s="418"/>
      <c r="U6" s="417">
        <v>2023</v>
      </c>
      <c r="V6" s="418"/>
      <c r="W6" s="417">
        <v>2024</v>
      </c>
      <c r="X6" s="418"/>
      <c r="Y6" s="402" t="s">
        <v>316</v>
      </c>
    </row>
    <row r="7" spans="1:25" ht="45.75" customHeight="1" x14ac:dyDescent="0.25">
      <c r="A7" s="399"/>
      <c r="B7" s="400"/>
      <c r="C7" s="43" t="s">
        <v>8</v>
      </c>
      <c r="D7" s="42" t="s">
        <v>7</v>
      </c>
      <c r="E7" s="42" t="s">
        <v>8</v>
      </c>
      <c r="F7" s="40" t="s">
        <v>11</v>
      </c>
      <c r="G7" s="40" t="s">
        <v>10</v>
      </c>
      <c r="H7" s="42" t="s">
        <v>8</v>
      </c>
      <c r="I7" s="40" t="s">
        <v>11</v>
      </c>
      <c r="J7" s="42" t="s">
        <v>7</v>
      </c>
      <c r="K7" s="42" t="s">
        <v>9</v>
      </c>
      <c r="L7" s="40" t="s">
        <v>11</v>
      </c>
      <c r="M7" s="40" t="s">
        <v>10</v>
      </c>
      <c r="N7" s="40" t="s">
        <v>10</v>
      </c>
      <c r="O7" s="42" t="s">
        <v>9</v>
      </c>
      <c r="P7" s="42" t="s">
        <v>7</v>
      </c>
      <c r="Q7" s="197" t="s">
        <v>8</v>
      </c>
      <c r="R7" s="40" t="s">
        <v>6</v>
      </c>
      <c r="S7" s="41" t="s">
        <v>7</v>
      </c>
      <c r="T7" s="244" t="s">
        <v>8</v>
      </c>
      <c r="U7" s="244" t="s">
        <v>7</v>
      </c>
      <c r="V7" s="384" t="s">
        <v>8</v>
      </c>
      <c r="W7" s="384" t="s">
        <v>7</v>
      </c>
      <c r="X7" s="384" t="s">
        <v>318</v>
      </c>
      <c r="Y7" s="403"/>
    </row>
    <row r="8" spans="1:25" x14ac:dyDescent="0.25">
      <c r="A8" s="148">
        <v>2003</v>
      </c>
      <c r="B8" s="16" t="s">
        <v>19</v>
      </c>
      <c r="C8" s="17">
        <v>40275</v>
      </c>
      <c r="D8" s="4">
        <v>200000</v>
      </c>
      <c r="E8" s="4"/>
      <c r="F8" s="4">
        <f>E8/D8*100</f>
        <v>0</v>
      </c>
      <c r="G8" s="4">
        <v>200000</v>
      </c>
      <c r="H8" s="4">
        <v>0</v>
      </c>
      <c r="I8" s="4">
        <f>H8/G8*100</f>
        <v>0</v>
      </c>
      <c r="J8" s="4">
        <v>500000</v>
      </c>
      <c r="K8" s="4"/>
      <c r="L8" s="4">
        <f>K8/M8*100</f>
        <v>0</v>
      </c>
      <c r="M8" s="4">
        <v>500000</v>
      </c>
      <c r="N8" s="4">
        <v>500000</v>
      </c>
      <c r="O8" s="4">
        <v>494710</v>
      </c>
      <c r="P8" s="49">
        <v>250000</v>
      </c>
      <c r="Q8" s="49">
        <v>0</v>
      </c>
      <c r="R8" s="49"/>
      <c r="S8" s="49"/>
      <c r="T8" s="81"/>
      <c r="U8" s="49"/>
      <c r="V8" s="49"/>
      <c r="W8" s="140"/>
      <c r="X8" s="49"/>
      <c r="Y8" s="49"/>
    </row>
    <row r="9" spans="1:25" x14ac:dyDescent="0.25">
      <c r="A9" s="148">
        <v>2102</v>
      </c>
      <c r="B9" s="16" t="s">
        <v>4</v>
      </c>
      <c r="C9" s="17">
        <v>142422</v>
      </c>
      <c r="D9" s="4">
        <v>207000</v>
      </c>
      <c r="E9" s="4">
        <v>205165</v>
      </c>
      <c r="F9" s="4">
        <f>E9/D9*100</f>
        <v>99.113526570048307</v>
      </c>
      <c r="G9" s="4">
        <v>272000</v>
      </c>
      <c r="H9" s="4">
        <v>271556.21999999997</v>
      </c>
      <c r="I9" s="4">
        <f>H9/G9*100</f>
        <v>99.836845588235278</v>
      </c>
      <c r="J9" s="4">
        <v>300000</v>
      </c>
      <c r="K9" s="4">
        <v>490750</v>
      </c>
      <c r="L9" s="4">
        <f>K9/M9*100</f>
        <v>99.141414141414145</v>
      </c>
      <c r="M9" s="4">
        <v>495000</v>
      </c>
      <c r="N9" s="4">
        <v>200000</v>
      </c>
      <c r="O9" s="4">
        <v>197223.25</v>
      </c>
      <c r="P9" s="49">
        <v>100000</v>
      </c>
      <c r="Q9" s="49">
        <v>285000</v>
      </c>
      <c r="R9" s="49">
        <v>250000</v>
      </c>
      <c r="S9" s="49">
        <v>250000</v>
      </c>
      <c r="T9" s="228">
        <v>0</v>
      </c>
      <c r="U9" s="49">
        <v>500000</v>
      </c>
      <c r="V9" s="49">
        <v>495166.25</v>
      </c>
      <c r="W9" s="49">
        <v>500000</v>
      </c>
      <c r="X9" s="49"/>
      <c r="Y9" s="49"/>
    </row>
    <row r="10" spans="1:25" x14ac:dyDescent="0.25">
      <c r="A10" s="148">
        <v>2103</v>
      </c>
      <c r="B10" s="16" t="s">
        <v>3</v>
      </c>
      <c r="C10" s="17">
        <v>313088</v>
      </c>
      <c r="D10" s="4">
        <v>805700</v>
      </c>
      <c r="E10" s="4">
        <v>805450</v>
      </c>
      <c r="F10" s="4">
        <f>E10/D10*100</f>
        <v>99.968971081047542</v>
      </c>
      <c r="G10" s="4"/>
      <c r="H10" s="4"/>
      <c r="I10" s="4"/>
      <c r="J10" s="4"/>
      <c r="K10" s="4"/>
      <c r="L10" s="4"/>
      <c r="M10" s="4"/>
      <c r="N10" s="4"/>
      <c r="O10" s="4"/>
      <c r="P10" s="49"/>
      <c r="Q10" s="49"/>
      <c r="R10" s="49"/>
      <c r="S10" s="49"/>
      <c r="T10" s="81"/>
      <c r="U10" s="49"/>
      <c r="V10" s="49"/>
      <c r="W10" s="140"/>
      <c r="X10" s="49"/>
      <c r="Y10" s="49"/>
    </row>
    <row r="11" spans="1:25" ht="16.5" thickBot="1" x14ac:dyDescent="0.3">
      <c r="A11" s="6" t="s">
        <v>0</v>
      </c>
      <c r="B11" s="6"/>
      <c r="C11" s="3">
        <f>SUM(C8:C10)</f>
        <v>495785</v>
      </c>
      <c r="D11" s="3">
        <f>SUM(D8:D10)</f>
        <v>1212700</v>
      </c>
      <c r="E11" s="3">
        <f>SUM(E8:E10)</f>
        <v>1010615</v>
      </c>
      <c r="F11" s="5">
        <f>E11/D11*100</f>
        <v>83.335944586459959</v>
      </c>
      <c r="G11" s="3">
        <f>SUM(G8:G10)</f>
        <v>472000</v>
      </c>
      <c r="H11" s="3">
        <f>SUM(H8:H10)</f>
        <v>271556.21999999997</v>
      </c>
      <c r="I11" s="3">
        <f>H11/G11*100</f>
        <v>57.533097457627115</v>
      </c>
      <c r="J11" s="3">
        <f>SUM(J8:J10)</f>
        <v>800000</v>
      </c>
      <c r="K11" s="3">
        <f>SUM(K8:K10)</f>
        <v>490750</v>
      </c>
      <c r="L11" s="4">
        <f>K11/M11*100</f>
        <v>49.321608040201006</v>
      </c>
      <c r="M11" s="3">
        <f t="shared" ref="M11:V11" si="0">SUM(M8:M10)</f>
        <v>995000</v>
      </c>
      <c r="N11" s="3">
        <f t="shared" si="0"/>
        <v>700000</v>
      </c>
      <c r="O11" s="3">
        <f t="shared" si="0"/>
        <v>691933.25</v>
      </c>
      <c r="P11" s="3">
        <f t="shared" si="0"/>
        <v>350000</v>
      </c>
      <c r="Q11" s="3">
        <f t="shared" si="0"/>
        <v>285000</v>
      </c>
      <c r="R11" s="3">
        <f t="shared" si="0"/>
        <v>250000</v>
      </c>
      <c r="S11" s="3">
        <f t="shared" si="0"/>
        <v>250000</v>
      </c>
      <c r="T11" s="3">
        <f t="shared" si="0"/>
        <v>0</v>
      </c>
      <c r="U11" s="3">
        <f t="shared" si="0"/>
        <v>500000</v>
      </c>
      <c r="V11" s="3">
        <f t="shared" si="0"/>
        <v>495166.25</v>
      </c>
      <c r="W11" s="3">
        <f>SUM(W8:W10)</f>
        <v>500000</v>
      </c>
      <c r="X11" s="3">
        <f t="shared" ref="X11:Y11" si="1">SUM(X8:X10)</f>
        <v>0</v>
      </c>
      <c r="Y11" s="3">
        <f t="shared" si="1"/>
        <v>0</v>
      </c>
    </row>
    <row r="12" spans="1:25" ht="15.75" thickTop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5" ht="15.75" x14ac:dyDescent="0.25">
      <c r="A15" s="1"/>
      <c r="B15" s="25" t="s">
        <v>173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92" t="s">
        <v>154</v>
      </c>
    </row>
    <row r="16" spans="1:25" ht="27.75" customHeight="1" x14ac:dyDescent="0.25">
      <c r="A16" s="1"/>
      <c r="B16" s="25" t="s">
        <v>121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56" t="s">
        <v>188</v>
      </c>
      <c r="R16" s="192" t="s">
        <v>155</v>
      </c>
    </row>
    <row r="17" spans="1:25" ht="15.75" x14ac:dyDescent="0.25">
      <c r="A17" s="34"/>
      <c r="B17" s="22"/>
      <c r="C17" s="22"/>
      <c r="D17" s="22"/>
      <c r="E17" s="28"/>
      <c r="F17" s="28"/>
      <c r="G17" s="28"/>
      <c r="H17" s="28"/>
      <c r="I17" s="28"/>
      <c r="J17" s="28"/>
      <c r="K17" s="31"/>
      <c r="L17" s="31"/>
      <c r="M17" s="28"/>
      <c r="N17" s="31"/>
      <c r="O17" s="31"/>
      <c r="P17" s="31"/>
      <c r="Q17" s="31"/>
      <c r="R17" s="31" t="s">
        <v>156</v>
      </c>
      <c r="S17" s="31"/>
      <c r="T17" s="31"/>
      <c r="U17" s="31"/>
      <c r="V17" s="31"/>
      <c r="W17" s="31"/>
      <c r="X17" s="31"/>
      <c r="Y17" s="31"/>
    </row>
    <row r="18" spans="1:25" ht="15.75" x14ac:dyDescent="0.25">
      <c r="A18" s="23"/>
      <c r="B18" s="22"/>
      <c r="C18" s="30"/>
      <c r="D18" s="33"/>
      <c r="E18" s="28"/>
      <c r="F18" s="28"/>
      <c r="G18" s="28"/>
      <c r="H18" s="28"/>
      <c r="I18" s="32"/>
      <c r="J18" s="32"/>
      <c r="K18" s="31"/>
      <c r="L18" s="31"/>
      <c r="M18" s="32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x14ac:dyDescent="0.25">
      <c r="B19" s="257" t="s">
        <v>334</v>
      </c>
    </row>
  </sheetData>
  <mergeCells count="10">
    <mergeCell ref="A1:Y1"/>
    <mergeCell ref="A6:B7"/>
    <mergeCell ref="D6:F6"/>
    <mergeCell ref="G6:I6"/>
    <mergeCell ref="K6:M6"/>
    <mergeCell ref="N6:O6"/>
    <mergeCell ref="S6:T6"/>
    <mergeCell ref="Y6:Y7"/>
    <mergeCell ref="U6:V6"/>
    <mergeCell ref="W6:X6"/>
  </mergeCells>
  <pageMargins left="0.56000000000000005" right="0.17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view="pageBreakPreview" topLeftCell="A10" zoomScale="60" zoomScaleNormal="100" workbookViewId="0">
      <selection activeCell="AD50" sqref="AD50"/>
    </sheetView>
  </sheetViews>
  <sheetFormatPr defaultColWidth="9.140625" defaultRowHeight="15" x14ac:dyDescent="0.25"/>
  <cols>
    <col min="1" max="1" width="8.140625" style="48" customWidth="1"/>
    <col min="2" max="2" width="32.28515625" style="48" customWidth="1"/>
    <col min="3" max="14" width="0" style="48" hidden="1" customWidth="1"/>
    <col min="15" max="15" width="17" style="48" hidden="1" customWidth="1"/>
    <col min="16" max="16" width="3.5703125" style="48" hidden="1" customWidth="1"/>
    <col min="17" max="17" width="13.28515625" style="48" hidden="1" customWidth="1"/>
    <col min="18" max="18" width="14.85546875" style="48" customWidth="1"/>
    <col min="19" max="19" width="13" style="48" hidden="1" customWidth="1"/>
    <col min="20" max="20" width="14.5703125" style="48" customWidth="1"/>
    <col min="21" max="21" width="15.140625" style="48" customWidth="1"/>
    <col min="22" max="22" width="16.7109375" style="48" customWidth="1"/>
    <col min="23" max="25" width="14.5703125" style="48" customWidth="1"/>
    <col min="26" max="26" width="15.140625" style="48" customWidth="1"/>
    <col min="27" max="27" width="15.28515625" style="48" bestFit="1" customWidth="1"/>
    <col min="28" max="16384" width="9.140625" style="48"/>
  </cols>
  <sheetData>
    <row r="1" spans="1:26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</row>
    <row r="2" spans="1:26" ht="18" x14ac:dyDescent="0.25">
      <c r="A2" s="46" t="s">
        <v>106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2" t="s">
        <v>104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.75" x14ac:dyDescent="0.25">
      <c r="A4" s="22" t="s">
        <v>105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42">
        <v>2019</v>
      </c>
      <c r="Q5" s="240">
        <v>2020</v>
      </c>
      <c r="R5" s="382">
        <v>2021</v>
      </c>
      <c r="T5" s="415">
        <v>2022</v>
      </c>
      <c r="U5" s="415"/>
      <c r="V5" s="417">
        <v>2023</v>
      </c>
      <c r="W5" s="418"/>
      <c r="X5" s="397">
        <v>2024</v>
      </c>
      <c r="Y5" s="398"/>
      <c r="Z5" s="402" t="s">
        <v>316</v>
      </c>
    </row>
    <row r="6" spans="1:26" ht="51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42" t="s">
        <v>7</v>
      </c>
      <c r="Q6" s="40" t="s">
        <v>8</v>
      </c>
      <c r="R6" s="197" t="s">
        <v>8</v>
      </c>
      <c r="S6" s="40" t="s">
        <v>6</v>
      </c>
      <c r="T6" s="41" t="s">
        <v>7</v>
      </c>
      <c r="U6" s="244" t="s">
        <v>8</v>
      </c>
      <c r="V6" s="41" t="s">
        <v>7</v>
      </c>
      <c r="W6" s="384" t="s">
        <v>8</v>
      </c>
      <c r="X6" s="41" t="s">
        <v>7</v>
      </c>
      <c r="Y6" s="384" t="s">
        <v>318</v>
      </c>
      <c r="Z6" s="403"/>
    </row>
    <row r="7" spans="1:26" x14ac:dyDescent="0.25">
      <c r="A7" s="19">
        <v>2003</v>
      </c>
      <c r="B7" s="16" t="s">
        <v>19</v>
      </c>
      <c r="C7" s="60">
        <v>498247</v>
      </c>
      <c r="D7" s="49">
        <v>1000000</v>
      </c>
      <c r="E7" s="49">
        <v>28930</v>
      </c>
      <c r="F7" s="49">
        <f>E7/D7*100</f>
        <v>2.8930000000000002</v>
      </c>
      <c r="G7" s="49">
        <v>1000000</v>
      </c>
      <c r="H7" s="49">
        <v>874551</v>
      </c>
      <c r="I7" s="104">
        <f>H7/G7*100</f>
        <v>87.455100000000002</v>
      </c>
      <c r="J7" s="49">
        <v>1000000</v>
      </c>
      <c r="K7" s="49">
        <v>780215</v>
      </c>
      <c r="L7" s="49">
        <f>K7/M7*100</f>
        <v>78.021500000000003</v>
      </c>
      <c r="M7" s="49">
        <v>1000000</v>
      </c>
      <c r="N7" s="49">
        <v>2500000</v>
      </c>
      <c r="O7" s="49">
        <v>1681560</v>
      </c>
      <c r="P7" s="49">
        <v>1500000</v>
      </c>
      <c r="Q7" s="49"/>
      <c r="R7" s="49">
        <v>0</v>
      </c>
      <c r="S7" s="49">
        <v>2000000</v>
      </c>
      <c r="T7" s="49">
        <v>1000000</v>
      </c>
      <c r="U7" s="49">
        <v>0</v>
      </c>
      <c r="V7" s="49">
        <v>1500000</v>
      </c>
      <c r="W7" s="49">
        <v>0</v>
      </c>
      <c r="X7" s="49">
        <v>0</v>
      </c>
      <c r="Y7" s="49"/>
      <c r="Z7" s="49"/>
    </row>
    <row r="8" spans="1:26" x14ac:dyDescent="0.25">
      <c r="A8" s="12">
        <v>2102</v>
      </c>
      <c r="B8" s="16" t="s">
        <v>4</v>
      </c>
      <c r="C8" s="12"/>
      <c r="D8" s="38">
        <v>500000</v>
      </c>
      <c r="E8" s="38">
        <v>481844</v>
      </c>
      <c r="F8" s="49">
        <f>E8/D8*100</f>
        <v>96.368799999999993</v>
      </c>
      <c r="G8" s="38">
        <v>500000</v>
      </c>
      <c r="H8" s="38">
        <v>492615</v>
      </c>
      <c r="I8" s="49">
        <f>H8/G8*100</f>
        <v>98.52300000000001</v>
      </c>
      <c r="J8" s="38">
        <v>1000000</v>
      </c>
      <c r="K8" s="38">
        <v>942914.9</v>
      </c>
      <c r="L8" s="49">
        <f>K8/M8*100</f>
        <v>94.291489999999996</v>
      </c>
      <c r="M8" s="38">
        <v>1000000</v>
      </c>
      <c r="N8" s="38">
        <v>500000</v>
      </c>
      <c r="O8" s="38">
        <v>393525</v>
      </c>
      <c r="P8" s="38">
        <v>500000</v>
      </c>
      <c r="Q8" s="49">
        <v>15200</v>
      </c>
      <c r="R8" s="49">
        <v>437107.5</v>
      </c>
      <c r="S8" s="49">
        <v>2000000</v>
      </c>
      <c r="T8" s="49">
        <v>1000000</v>
      </c>
      <c r="U8" s="49">
        <v>584000</v>
      </c>
      <c r="V8" s="49">
        <v>500000</v>
      </c>
      <c r="W8" s="49">
        <v>0</v>
      </c>
      <c r="X8" s="49">
        <v>0</v>
      </c>
      <c r="Y8" s="49"/>
      <c r="Z8" s="49"/>
    </row>
    <row r="9" spans="1:26" x14ac:dyDescent="0.25">
      <c r="A9" s="12">
        <v>2103</v>
      </c>
      <c r="B9" s="16" t="s">
        <v>3</v>
      </c>
      <c r="C9" s="12"/>
      <c r="D9" s="38">
        <v>500000</v>
      </c>
      <c r="E9" s="38">
        <v>485012</v>
      </c>
      <c r="F9" s="49">
        <f>E9/D9*100</f>
        <v>97.002399999999994</v>
      </c>
      <c r="G9" s="38">
        <v>500000</v>
      </c>
      <c r="H9" s="38">
        <v>440517</v>
      </c>
      <c r="I9" s="49">
        <f>H9/G9*100</f>
        <v>88.103399999999993</v>
      </c>
      <c r="J9" s="38">
        <v>500000</v>
      </c>
      <c r="K9" s="38">
        <v>477030</v>
      </c>
      <c r="L9" s="49">
        <f>K9/M9*100</f>
        <v>95.406000000000006</v>
      </c>
      <c r="M9" s="38">
        <v>500000</v>
      </c>
      <c r="N9" s="38">
        <v>500000</v>
      </c>
      <c r="O9" s="38">
        <v>187142.5</v>
      </c>
      <c r="P9" s="38">
        <v>500000</v>
      </c>
      <c r="Q9" s="49"/>
      <c r="R9" s="49">
        <v>199000</v>
      </c>
      <c r="S9" s="49">
        <v>1000000</v>
      </c>
      <c r="T9" s="49">
        <v>500000</v>
      </c>
      <c r="U9" s="49">
        <v>471200</v>
      </c>
      <c r="V9" s="49">
        <v>500000</v>
      </c>
      <c r="W9" s="49">
        <v>0</v>
      </c>
      <c r="X9" s="49">
        <v>0</v>
      </c>
      <c r="Y9" s="49"/>
      <c r="Z9" s="49"/>
    </row>
    <row r="10" spans="1:26" ht="16.5" thickBot="1" x14ac:dyDescent="0.3">
      <c r="A10" s="6" t="s">
        <v>0</v>
      </c>
      <c r="B10" s="6"/>
      <c r="C10" s="3">
        <f>SUM(C7:C9)</f>
        <v>498247</v>
      </c>
      <c r="D10" s="3">
        <f>SUM(D7:D9)</f>
        <v>2000000</v>
      </c>
      <c r="E10" s="3">
        <f>SUM(E7:E9)</f>
        <v>995786</v>
      </c>
      <c r="F10" s="59">
        <f>E10/D10*100</f>
        <v>49.789299999999997</v>
      </c>
      <c r="G10" s="3">
        <f>SUM(G7:G9)</f>
        <v>2000000</v>
      </c>
      <c r="H10" s="3">
        <f>SUM(H7:H9)</f>
        <v>1807683</v>
      </c>
      <c r="I10" s="59">
        <f>H10/G10*100</f>
        <v>90.384149999999991</v>
      </c>
      <c r="J10" s="3">
        <f>SUM(J7:J9)</f>
        <v>2500000</v>
      </c>
      <c r="K10" s="3">
        <f>SUM(K7:K9)</f>
        <v>2200159.9</v>
      </c>
      <c r="L10" s="49">
        <f>K10/M10*100</f>
        <v>88.006395999999995</v>
      </c>
      <c r="M10" s="3">
        <f t="shared" ref="M10:O10" si="0">SUM(M7:M9)</f>
        <v>2500000</v>
      </c>
      <c r="N10" s="3">
        <f t="shared" si="0"/>
        <v>3500000</v>
      </c>
      <c r="O10" s="3">
        <f t="shared" si="0"/>
        <v>2262227.5</v>
      </c>
      <c r="P10" s="3">
        <f>SUM(P7:P9)</f>
        <v>2500000</v>
      </c>
      <c r="Q10" s="3">
        <f t="shared" ref="Q10:Z10" si="1">SUM(Q7:Q9)</f>
        <v>15200</v>
      </c>
      <c r="R10" s="3">
        <f t="shared" si="1"/>
        <v>636107.5</v>
      </c>
      <c r="S10" s="3">
        <f t="shared" si="1"/>
        <v>5000000</v>
      </c>
      <c r="T10" s="3">
        <f t="shared" si="1"/>
        <v>2500000</v>
      </c>
      <c r="U10" s="3">
        <f t="shared" si="1"/>
        <v>1055200</v>
      </c>
      <c r="V10" s="3">
        <f t="shared" si="1"/>
        <v>2500000</v>
      </c>
      <c r="W10" s="3">
        <f t="shared" si="1"/>
        <v>0</v>
      </c>
      <c r="X10" s="3">
        <f t="shared" si="1"/>
        <v>0</v>
      </c>
      <c r="Y10" s="3">
        <f t="shared" si="1"/>
        <v>0</v>
      </c>
      <c r="Z10" s="3">
        <f t="shared" si="1"/>
        <v>0</v>
      </c>
    </row>
    <row r="11" spans="1:26" ht="16.5" thickTop="1" x14ac:dyDescent="0.25">
      <c r="A11" s="37"/>
      <c r="B11" s="37"/>
      <c r="C11" s="37"/>
      <c r="D11" s="35"/>
      <c r="E11" s="35"/>
      <c r="F11" s="95"/>
      <c r="G11" s="35"/>
      <c r="H11" s="35"/>
      <c r="I11" s="9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x14ac:dyDescent="0.25">
      <c r="A12" s="22" t="s">
        <v>104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5.75" x14ac:dyDescent="0.25">
      <c r="A13" s="22" t="s">
        <v>64</v>
      </c>
      <c r="B13" s="21"/>
      <c r="C13" s="2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5">
      <c r="A14" s="397" t="s">
        <v>12</v>
      </c>
      <c r="B14" s="398"/>
      <c r="C14" s="45">
        <v>2014</v>
      </c>
      <c r="D14" s="409">
        <v>2015</v>
      </c>
      <c r="E14" s="410"/>
      <c r="F14" s="411"/>
      <c r="G14" s="409">
        <v>2016</v>
      </c>
      <c r="H14" s="410"/>
      <c r="I14" s="411"/>
      <c r="J14" s="42">
        <v>2017</v>
      </c>
      <c r="K14" s="412">
        <v>2017</v>
      </c>
      <c r="L14" s="413"/>
      <c r="M14" s="414"/>
      <c r="N14" s="412">
        <v>2018</v>
      </c>
      <c r="O14" s="414"/>
      <c r="P14" s="242">
        <v>2019</v>
      </c>
      <c r="Q14" s="240">
        <v>2020</v>
      </c>
      <c r="R14" s="382">
        <v>2021</v>
      </c>
      <c r="S14" s="109">
        <v>2022</v>
      </c>
      <c r="T14" s="415">
        <v>2022</v>
      </c>
      <c r="U14" s="415"/>
      <c r="V14" s="417">
        <v>2023</v>
      </c>
      <c r="W14" s="418"/>
      <c r="X14" s="397">
        <v>2024</v>
      </c>
      <c r="Y14" s="398"/>
      <c r="Z14" s="402" t="s">
        <v>316</v>
      </c>
    </row>
    <row r="15" spans="1:26" ht="44.25" customHeight="1" x14ac:dyDescent="0.25">
      <c r="A15" s="399"/>
      <c r="B15" s="400"/>
      <c r="C15" s="43" t="s">
        <v>8</v>
      </c>
      <c r="D15" s="42" t="s">
        <v>7</v>
      </c>
      <c r="E15" s="42" t="s">
        <v>8</v>
      </c>
      <c r="F15" s="40" t="s">
        <v>11</v>
      </c>
      <c r="G15" s="40" t="s">
        <v>10</v>
      </c>
      <c r="H15" s="42" t="s">
        <v>8</v>
      </c>
      <c r="I15" s="40" t="s">
        <v>11</v>
      </c>
      <c r="J15" s="42" t="s">
        <v>7</v>
      </c>
      <c r="K15" s="42" t="s">
        <v>9</v>
      </c>
      <c r="L15" s="40" t="s">
        <v>11</v>
      </c>
      <c r="M15" s="40" t="s">
        <v>10</v>
      </c>
      <c r="N15" s="40" t="s">
        <v>10</v>
      </c>
      <c r="O15" s="42" t="s">
        <v>9</v>
      </c>
      <c r="P15" s="42" t="s">
        <v>7</v>
      </c>
      <c r="Q15" s="40" t="s">
        <v>8</v>
      </c>
      <c r="R15" s="197" t="s">
        <v>8</v>
      </c>
      <c r="S15" s="40" t="s">
        <v>6</v>
      </c>
      <c r="T15" s="41" t="s">
        <v>7</v>
      </c>
      <c r="U15" s="244" t="s">
        <v>8</v>
      </c>
      <c r="V15" s="41" t="s">
        <v>7</v>
      </c>
      <c r="W15" s="384" t="s">
        <v>8</v>
      </c>
      <c r="X15" s="41" t="s">
        <v>7</v>
      </c>
      <c r="Y15" s="384" t="s">
        <v>318</v>
      </c>
      <c r="Z15" s="403"/>
    </row>
    <row r="16" spans="1:26" x14ac:dyDescent="0.25">
      <c r="A16" s="19">
        <v>2003</v>
      </c>
      <c r="B16" s="16" t="s">
        <v>19</v>
      </c>
      <c r="C16" s="60">
        <v>0</v>
      </c>
      <c r="D16" s="49">
        <v>1000000</v>
      </c>
      <c r="E16" s="49">
        <v>979856</v>
      </c>
      <c r="F16" s="49">
        <f>E16/D16*100</f>
        <v>97.985599999999991</v>
      </c>
      <c r="G16" s="130">
        <v>1000000</v>
      </c>
      <c r="H16" s="130">
        <v>480750</v>
      </c>
      <c r="I16" s="49">
        <f>H16/G16*100</f>
        <v>48.075000000000003</v>
      </c>
      <c r="J16" s="49">
        <v>2000000</v>
      </c>
      <c r="K16" s="49">
        <v>2600032</v>
      </c>
      <c r="L16" s="49">
        <f>K16/M16*100</f>
        <v>99.997384715972458</v>
      </c>
      <c r="M16" s="49">
        <v>2600100</v>
      </c>
      <c r="N16" s="49">
        <v>1000000</v>
      </c>
      <c r="O16" s="71">
        <v>998416</v>
      </c>
      <c r="P16" s="71">
        <v>1000000</v>
      </c>
      <c r="Q16" s="71">
        <v>285850</v>
      </c>
      <c r="R16" s="189">
        <v>0</v>
      </c>
      <c r="S16" s="71">
        <v>2000000</v>
      </c>
      <c r="T16" s="71">
        <v>2000000</v>
      </c>
      <c r="U16" s="71">
        <v>0</v>
      </c>
      <c r="V16" s="71">
        <v>2000000</v>
      </c>
      <c r="W16" s="71">
        <v>1871360</v>
      </c>
      <c r="X16" s="49">
        <v>2500000</v>
      </c>
      <c r="Y16" s="71"/>
      <c r="Z16" s="49"/>
    </row>
    <row r="17" spans="1:27" x14ac:dyDescent="0.25">
      <c r="A17" s="19" t="s">
        <v>166</v>
      </c>
      <c r="B17" s="16" t="s">
        <v>175</v>
      </c>
      <c r="C17" s="60"/>
      <c r="D17" s="49"/>
      <c r="E17" s="49"/>
      <c r="F17" s="49"/>
      <c r="G17" s="130"/>
      <c r="H17" s="130"/>
      <c r="I17" s="49"/>
      <c r="J17" s="49"/>
      <c r="K17" s="49"/>
      <c r="L17" s="49"/>
      <c r="M17" s="49"/>
      <c r="N17" s="49"/>
      <c r="O17" s="71"/>
      <c r="P17" s="71"/>
      <c r="Q17" s="71"/>
      <c r="R17" s="232"/>
      <c r="S17" s="71"/>
      <c r="T17" s="71"/>
      <c r="U17" s="71"/>
      <c r="V17" s="71">
        <v>100000000</v>
      </c>
      <c r="W17" s="71">
        <v>0</v>
      </c>
      <c r="X17" s="146">
        <v>0</v>
      </c>
      <c r="Y17" s="71"/>
      <c r="Z17" s="51"/>
    </row>
    <row r="18" spans="1:27" x14ac:dyDescent="0.25">
      <c r="A18" s="19">
        <v>2102</v>
      </c>
      <c r="B18" s="16" t="s">
        <v>4</v>
      </c>
      <c r="C18" s="60">
        <v>1561576</v>
      </c>
      <c r="D18" s="49">
        <v>1500000</v>
      </c>
      <c r="E18" s="49">
        <v>1462135</v>
      </c>
      <c r="F18" s="49">
        <f>E18/D18*100</f>
        <v>97.475666666666669</v>
      </c>
      <c r="G18" s="130">
        <v>2850000</v>
      </c>
      <c r="H18" s="130">
        <v>2710117.15</v>
      </c>
      <c r="I18" s="49">
        <f>H18/G18*100</f>
        <v>95.091829824561401</v>
      </c>
      <c r="J18" s="49">
        <v>1500000</v>
      </c>
      <c r="K18" s="49">
        <v>1499900.5</v>
      </c>
      <c r="L18" s="49">
        <f>K18/M18*100</f>
        <v>99.993366666666674</v>
      </c>
      <c r="M18" s="49">
        <v>1500000</v>
      </c>
      <c r="N18" s="49">
        <v>1500000</v>
      </c>
      <c r="O18" s="71">
        <v>1458871</v>
      </c>
      <c r="P18" s="71">
        <v>500000</v>
      </c>
      <c r="Q18" s="71">
        <v>976180</v>
      </c>
      <c r="R18" s="71">
        <v>493635.5</v>
      </c>
      <c r="S18" s="71">
        <v>1500000</v>
      </c>
      <c r="T18" s="71">
        <v>1500000</v>
      </c>
      <c r="U18" s="71">
        <v>1242040</v>
      </c>
      <c r="V18" s="71">
        <v>1000000</v>
      </c>
      <c r="W18" s="71">
        <v>357172.19</v>
      </c>
      <c r="X18" s="71">
        <v>1500000</v>
      </c>
      <c r="Y18" s="71"/>
      <c r="Z18" s="49"/>
    </row>
    <row r="19" spans="1:27" x14ac:dyDescent="0.25">
      <c r="A19" s="11">
        <v>2106</v>
      </c>
      <c r="B19" s="7" t="s">
        <v>2</v>
      </c>
      <c r="C19" s="7"/>
      <c r="D19" s="7"/>
      <c r="E19" s="7"/>
      <c r="F19" s="7"/>
      <c r="G19" s="7"/>
      <c r="H19" s="7"/>
      <c r="I19" s="7"/>
      <c r="J19" s="7"/>
      <c r="K19" s="7"/>
      <c r="L19" s="49"/>
      <c r="M19" s="7"/>
      <c r="N19" s="49">
        <v>200000</v>
      </c>
      <c r="O19" s="49">
        <v>0</v>
      </c>
      <c r="P19" s="49">
        <v>0</v>
      </c>
      <c r="Q19" s="49">
        <v>1511989.2</v>
      </c>
      <c r="R19" s="49"/>
      <c r="S19" s="49">
        <v>600000</v>
      </c>
      <c r="T19" s="49">
        <v>500000</v>
      </c>
      <c r="U19" s="49">
        <v>0</v>
      </c>
      <c r="V19" s="49">
        <v>500000</v>
      </c>
      <c r="W19" s="49">
        <v>0</v>
      </c>
      <c r="X19" s="49">
        <v>500000</v>
      </c>
      <c r="Y19" s="71"/>
      <c r="Z19" s="71"/>
    </row>
    <row r="20" spans="1:27" x14ac:dyDescent="0.25">
      <c r="A20" s="10">
        <v>2503</v>
      </c>
      <c r="B20" s="9" t="s">
        <v>174</v>
      </c>
      <c r="C20" s="9"/>
      <c r="D20" s="9"/>
      <c r="E20" s="9"/>
      <c r="F20" s="9"/>
      <c r="G20" s="7"/>
      <c r="H20" s="9"/>
      <c r="I20" s="7"/>
      <c r="J20" s="7"/>
      <c r="K20" s="7"/>
      <c r="L20" s="49"/>
      <c r="M20" s="7"/>
      <c r="N20" s="49"/>
      <c r="O20" s="49"/>
      <c r="P20" s="49"/>
      <c r="Q20" s="49"/>
      <c r="R20" s="49"/>
      <c r="S20" s="49"/>
      <c r="T20" s="49"/>
      <c r="U20" s="49"/>
      <c r="V20" s="49">
        <v>0</v>
      </c>
      <c r="W20" s="49"/>
      <c r="X20" s="49">
        <v>1000000</v>
      </c>
      <c r="Y20" s="49"/>
      <c r="Z20" s="49"/>
    </row>
    <row r="21" spans="1:27" x14ac:dyDescent="0.25">
      <c r="A21" s="10">
        <v>2505</v>
      </c>
      <c r="B21" s="9" t="s">
        <v>125</v>
      </c>
      <c r="C21" s="55"/>
      <c r="D21" s="53"/>
      <c r="E21" s="54"/>
      <c r="F21" s="54"/>
      <c r="G21" s="52"/>
      <c r="H21" s="53"/>
      <c r="I21" s="52"/>
      <c r="J21" s="51"/>
      <c r="K21" s="69"/>
      <c r="L21" s="49"/>
      <c r="M21" s="51"/>
      <c r="N21" s="70"/>
      <c r="O21" s="70"/>
      <c r="P21" s="49">
        <v>600000</v>
      </c>
      <c r="Q21" s="49"/>
      <c r="R21" s="49">
        <v>200000</v>
      </c>
      <c r="S21" s="49">
        <v>1000000</v>
      </c>
      <c r="T21" s="49">
        <v>1000000</v>
      </c>
      <c r="U21" s="49">
        <v>766949.4</v>
      </c>
      <c r="V21" s="49">
        <v>1000000</v>
      </c>
      <c r="W21" s="49">
        <v>967402</v>
      </c>
      <c r="X21" s="49">
        <v>1000000</v>
      </c>
      <c r="Y21" s="49"/>
      <c r="Z21" s="49"/>
    </row>
    <row r="22" spans="1:27" x14ac:dyDescent="0.25">
      <c r="A22" s="10">
        <v>2507</v>
      </c>
      <c r="B22" s="9" t="s">
        <v>1</v>
      </c>
      <c r="C22" s="55"/>
      <c r="D22" s="53"/>
      <c r="E22" s="54"/>
      <c r="F22" s="54"/>
      <c r="G22" s="53"/>
      <c r="H22" s="53"/>
      <c r="I22" s="53"/>
      <c r="J22" s="118"/>
      <c r="K22" s="79"/>
      <c r="L22" s="38"/>
      <c r="M22" s="118"/>
      <c r="N22" s="282"/>
      <c r="O22" s="282"/>
      <c r="P22" s="38"/>
      <c r="Q22" s="38"/>
      <c r="R22" s="38"/>
      <c r="S22" s="38"/>
      <c r="T22" s="38"/>
      <c r="U22" s="38"/>
      <c r="V22" s="38"/>
      <c r="W22" s="38"/>
      <c r="X22" s="49">
        <v>10000000</v>
      </c>
      <c r="Y22" s="38"/>
      <c r="Z22" s="38"/>
    </row>
    <row r="23" spans="1:27" ht="16.5" thickBot="1" x14ac:dyDescent="0.3">
      <c r="A23" s="6" t="s">
        <v>0</v>
      </c>
      <c r="B23" s="6"/>
      <c r="C23" s="3">
        <f t="shared" ref="C23:P23" si="2">SUM(C16:C21)</f>
        <v>1561576</v>
      </c>
      <c r="D23" s="3">
        <f t="shared" si="2"/>
        <v>2500000</v>
      </c>
      <c r="E23" s="3">
        <f t="shared" si="2"/>
        <v>2441991</v>
      </c>
      <c r="F23" s="3">
        <f t="shared" si="2"/>
        <v>195.46126666666666</v>
      </c>
      <c r="G23" s="3">
        <f t="shared" si="2"/>
        <v>3850000</v>
      </c>
      <c r="H23" s="3">
        <f t="shared" si="2"/>
        <v>3190867.15</v>
      </c>
      <c r="I23" s="3">
        <f t="shared" si="2"/>
        <v>143.1668298245614</v>
      </c>
      <c r="J23" s="3">
        <f t="shared" si="2"/>
        <v>3500000</v>
      </c>
      <c r="K23" s="3">
        <f t="shared" si="2"/>
        <v>4099932.5</v>
      </c>
      <c r="L23" s="3">
        <f t="shared" si="2"/>
        <v>199.99075138263913</v>
      </c>
      <c r="M23" s="3">
        <f t="shared" si="2"/>
        <v>4100100</v>
      </c>
      <c r="N23" s="3">
        <f t="shared" si="2"/>
        <v>2700000</v>
      </c>
      <c r="O23" s="3">
        <f t="shared" si="2"/>
        <v>2457287</v>
      </c>
      <c r="P23" s="3">
        <f t="shared" si="2"/>
        <v>2100000</v>
      </c>
      <c r="Q23" s="3">
        <f t="shared" ref="Q23:Z23" si="3">SUM(Q16:Q22)</f>
        <v>2774019.2</v>
      </c>
      <c r="R23" s="3">
        <f t="shared" si="3"/>
        <v>693635.5</v>
      </c>
      <c r="S23" s="3">
        <f t="shared" si="3"/>
        <v>5100000</v>
      </c>
      <c r="T23" s="3">
        <f t="shared" si="3"/>
        <v>5000000</v>
      </c>
      <c r="U23" s="3">
        <f t="shared" si="3"/>
        <v>2008989.4</v>
      </c>
      <c r="V23" s="3">
        <f t="shared" si="3"/>
        <v>104500000</v>
      </c>
      <c r="W23" s="3">
        <f t="shared" si="3"/>
        <v>3195934.19</v>
      </c>
      <c r="X23" s="3">
        <f t="shared" si="3"/>
        <v>16500000</v>
      </c>
      <c r="Y23" s="3">
        <f t="shared" si="3"/>
        <v>0</v>
      </c>
      <c r="Z23" s="3">
        <f t="shared" si="3"/>
        <v>0</v>
      </c>
    </row>
    <row r="24" spans="1:27" ht="16.5" thickTop="1" x14ac:dyDescent="0.25">
      <c r="A24" s="37"/>
      <c r="B24" s="37"/>
      <c r="C24" s="37"/>
      <c r="D24" s="35"/>
      <c r="E24" s="35"/>
      <c r="F24" s="95"/>
      <c r="G24" s="35"/>
      <c r="H24" s="35"/>
      <c r="I24" s="9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7" x14ac:dyDescent="0.25">
      <c r="A25" s="22" t="s">
        <v>104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7" ht="15.75" x14ac:dyDescent="0.25">
      <c r="A26" s="22" t="s">
        <v>103</v>
      </c>
      <c r="B26" s="21"/>
      <c r="C26" s="2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7" ht="15" customHeight="1" x14ac:dyDescent="0.25">
      <c r="A27" s="397" t="s">
        <v>12</v>
      </c>
      <c r="B27" s="398"/>
      <c r="C27" s="45">
        <v>2014</v>
      </c>
      <c r="D27" s="409">
        <v>2015</v>
      </c>
      <c r="E27" s="410"/>
      <c r="F27" s="411"/>
      <c r="G27" s="409">
        <v>2016</v>
      </c>
      <c r="H27" s="410"/>
      <c r="I27" s="411"/>
      <c r="J27" s="42">
        <v>2017</v>
      </c>
      <c r="K27" s="412">
        <v>2017</v>
      </c>
      <c r="L27" s="413"/>
      <c r="M27" s="414"/>
      <c r="N27" s="412">
        <v>2018</v>
      </c>
      <c r="O27" s="414"/>
      <c r="P27" s="242">
        <v>2019</v>
      </c>
      <c r="Q27" s="240">
        <v>2020</v>
      </c>
      <c r="R27" s="382">
        <v>2021</v>
      </c>
      <c r="S27" s="109">
        <v>2022</v>
      </c>
      <c r="T27" s="415">
        <v>2022</v>
      </c>
      <c r="U27" s="415"/>
      <c r="V27" s="417">
        <v>2023</v>
      </c>
      <c r="W27" s="418"/>
      <c r="X27" s="397">
        <v>2024</v>
      </c>
      <c r="Y27" s="398"/>
      <c r="Z27" s="402" t="s">
        <v>316</v>
      </c>
    </row>
    <row r="28" spans="1:27" ht="42.75" customHeight="1" x14ac:dyDescent="0.25">
      <c r="A28" s="399"/>
      <c r="B28" s="400"/>
      <c r="C28" s="43" t="s">
        <v>8</v>
      </c>
      <c r="D28" s="42" t="s">
        <v>7</v>
      </c>
      <c r="E28" s="42" t="s">
        <v>8</v>
      </c>
      <c r="F28" s="40" t="s">
        <v>11</v>
      </c>
      <c r="G28" s="40" t="s">
        <v>10</v>
      </c>
      <c r="H28" s="42" t="s">
        <v>8</v>
      </c>
      <c r="I28" s="40" t="s">
        <v>11</v>
      </c>
      <c r="J28" s="42" t="s">
        <v>7</v>
      </c>
      <c r="K28" s="42" t="s">
        <v>9</v>
      </c>
      <c r="L28" s="40" t="s">
        <v>11</v>
      </c>
      <c r="M28" s="40" t="s">
        <v>10</v>
      </c>
      <c r="N28" s="40" t="s">
        <v>10</v>
      </c>
      <c r="O28" s="42" t="s">
        <v>9</v>
      </c>
      <c r="P28" s="42" t="s">
        <v>7</v>
      </c>
      <c r="Q28" s="40" t="s">
        <v>8</v>
      </c>
      <c r="R28" s="197" t="s">
        <v>8</v>
      </c>
      <c r="S28" s="40" t="s">
        <v>6</v>
      </c>
      <c r="T28" s="41" t="s">
        <v>7</v>
      </c>
      <c r="U28" s="244" t="s">
        <v>8</v>
      </c>
      <c r="V28" s="41" t="s">
        <v>7</v>
      </c>
      <c r="W28" s="384" t="s">
        <v>8</v>
      </c>
      <c r="X28" s="41" t="s">
        <v>7</v>
      </c>
      <c r="Y28" s="384" t="s">
        <v>318</v>
      </c>
      <c r="Z28" s="403"/>
    </row>
    <row r="29" spans="1:27" x14ac:dyDescent="0.25">
      <c r="A29" s="85">
        <v>2001</v>
      </c>
      <c r="B29" s="16" t="s">
        <v>5</v>
      </c>
      <c r="C29" s="58"/>
      <c r="D29" s="74"/>
      <c r="E29" s="74"/>
      <c r="F29" s="73"/>
      <c r="G29" s="74"/>
      <c r="H29" s="74"/>
      <c r="I29" s="73"/>
      <c r="J29" s="72">
        <v>35000000</v>
      </c>
      <c r="K29" s="72">
        <v>18606858.57</v>
      </c>
      <c r="L29" s="72">
        <f>K29/M29*100</f>
        <v>53.162453057142855</v>
      </c>
      <c r="M29" s="72">
        <v>35000000</v>
      </c>
      <c r="N29" s="49">
        <v>35000000</v>
      </c>
      <c r="O29" s="49">
        <v>28462603.449999999</v>
      </c>
      <c r="P29" s="71">
        <v>5000000</v>
      </c>
      <c r="Q29" s="71">
        <v>506983.98</v>
      </c>
      <c r="R29" s="71">
        <v>14140789.310000001</v>
      </c>
      <c r="S29" s="71">
        <v>51500000</v>
      </c>
      <c r="T29" s="71">
        <v>10000000</v>
      </c>
      <c r="U29" s="71">
        <v>14000000</v>
      </c>
      <c r="V29" s="71">
        <v>20000000</v>
      </c>
      <c r="W29" s="71">
        <v>9958687.9399999995</v>
      </c>
      <c r="X29" s="71">
        <v>40000000</v>
      </c>
      <c r="Y29" s="71"/>
      <c r="Z29" s="71"/>
      <c r="AA29" s="258"/>
    </row>
    <row r="30" spans="1:27" x14ac:dyDescent="0.25">
      <c r="A30" s="19">
        <v>2104</v>
      </c>
      <c r="B30" s="16" t="s">
        <v>27</v>
      </c>
      <c r="C30" s="1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71"/>
      <c r="P30" s="146">
        <v>0</v>
      </c>
      <c r="Q30" s="146">
        <v>0</v>
      </c>
      <c r="R30" s="146"/>
      <c r="S30" s="124">
        <v>0</v>
      </c>
      <c r="T30" s="71"/>
      <c r="U30" s="71"/>
      <c r="V30" s="71"/>
      <c r="W30" s="71"/>
      <c r="X30" s="49"/>
      <c r="Y30" s="71"/>
      <c r="Z30" s="71"/>
    </row>
    <row r="31" spans="1:27" ht="16.5" thickBot="1" x14ac:dyDescent="0.3">
      <c r="A31" s="6" t="s">
        <v>0</v>
      </c>
      <c r="B31" s="6"/>
      <c r="C31" s="6">
        <f>SUM(C29:C30)</f>
        <v>0</v>
      </c>
      <c r="D31" s="6">
        <f>SUM(D29:D30)</f>
        <v>0</v>
      </c>
      <c r="E31" s="6">
        <f>SUM(E29:E30)</f>
        <v>0</v>
      </c>
      <c r="F31" s="6"/>
      <c r="G31" s="6">
        <f>SUM(G29:G30)</f>
        <v>0</v>
      </c>
      <c r="H31" s="6">
        <f>SUM(H29:H30)</f>
        <v>0</v>
      </c>
      <c r="I31" s="6"/>
      <c r="J31" s="3">
        <f t="shared" ref="J31:O31" si="4">SUM(J29:J30)</f>
        <v>35000000</v>
      </c>
      <c r="K31" s="3">
        <f t="shared" si="4"/>
        <v>18606858.57</v>
      </c>
      <c r="L31" s="3">
        <f t="shared" si="4"/>
        <v>53.162453057142855</v>
      </c>
      <c r="M31" s="3">
        <f t="shared" si="4"/>
        <v>35000000</v>
      </c>
      <c r="N31" s="3">
        <f t="shared" si="4"/>
        <v>35000000</v>
      </c>
      <c r="O31" s="3">
        <f t="shared" si="4"/>
        <v>28462603.449999999</v>
      </c>
      <c r="P31" s="3">
        <f>SUM(P29:P30)</f>
        <v>5000000</v>
      </c>
      <c r="Q31" s="3">
        <f t="shared" ref="Q31:S31" si="5">SUM(Q29:Q30)</f>
        <v>506983.98</v>
      </c>
      <c r="R31" s="3">
        <f t="shared" si="5"/>
        <v>14140789.310000001</v>
      </c>
      <c r="S31" s="3">
        <f t="shared" si="5"/>
        <v>51500000</v>
      </c>
      <c r="T31" s="3">
        <f>SUM(T29:T30)</f>
        <v>10000000</v>
      </c>
      <c r="U31" s="3">
        <f t="shared" ref="U31:Z31" si="6">SUM(U29:U30)</f>
        <v>14000000</v>
      </c>
      <c r="V31" s="3">
        <f>SUM(V29:V30)</f>
        <v>20000000</v>
      </c>
      <c r="W31" s="3">
        <f t="shared" si="6"/>
        <v>9958687.9399999995</v>
      </c>
      <c r="X31" s="3">
        <f t="shared" si="6"/>
        <v>40000000</v>
      </c>
      <c r="Y31" s="3">
        <f t="shared" si="6"/>
        <v>0</v>
      </c>
      <c r="Z31" s="3">
        <f t="shared" si="6"/>
        <v>0</v>
      </c>
    </row>
    <row r="32" spans="1:27" ht="16.5" thickTop="1" x14ac:dyDescent="0.25">
      <c r="A32" s="37"/>
      <c r="B32" s="37"/>
      <c r="C32" s="37"/>
      <c r="D32" s="37"/>
      <c r="E32" s="37"/>
      <c r="F32" s="37"/>
      <c r="G32" s="37"/>
      <c r="H32" s="37"/>
      <c r="I32" s="37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7" ht="18" x14ac:dyDescent="0.25">
      <c r="A33" s="46" t="s">
        <v>106</v>
      </c>
      <c r="B33" s="4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24"/>
    </row>
    <row r="34" spans="1:27" x14ac:dyDescent="0.25">
      <c r="A34" s="22" t="s">
        <v>104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124"/>
    </row>
    <row r="35" spans="1:27" ht="15.75" x14ac:dyDescent="0.25">
      <c r="A35" s="22" t="s">
        <v>126</v>
      </c>
      <c r="B35" s="21"/>
      <c r="C35" s="2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24"/>
    </row>
    <row r="36" spans="1:27" ht="15" customHeight="1" x14ac:dyDescent="0.25">
      <c r="A36" s="397" t="s">
        <v>12</v>
      </c>
      <c r="B36" s="398"/>
      <c r="C36" s="45">
        <v>2014</v>
      </c>
      <c r="D36" s="409">
        <v>2015</v>
      </c>
      <c r="E36" s="410"/>
      <c r="F36" s="411"/>
      <c r="G36" s="409">
        <v>2016</v>
      </c>
      <c r="H36" s="410"/>
      <c r="I36" s="411"/>
      <c r="J36" s="42">
        <v>2017</v>
      </c>
      <c r="K36" s="412">
        <v>2017</v>
      </c>
      <c r="L36" s="413"/>
      <c r="M36" s="414"/>
      <c r="N36" s="412">
        <v>2018</v>
      </c>
      <c r="O36" s="414"/>
      <c r="P36" s="242">
        <v>2019</v>
      </c>
      <c r="Q36" s="240">
        <v>2020</v>
      </c>
      <c r="R36" s="382">
        <v>2021</v>
      </c>
      <c r="S36" s="382"/>
      <c r="T36" s="415">
        <v>2022</v>
      </c>
      <c r="U36" s="415"/>
      <c r="V36" s="417">
        <v>2023</v>
      </c>
      <c r="W36" s="418"/>
      <c r="X36" s="397">
        <v>2024</v>
      </c>
      <c r="Y36" s="398"/>
      <c r="Z36" s="402" t="s">
        <v>316</v>
      </c>
      <c r="AA36" s="124"/>
    </row>
    <row r="37" spans="1:27" ht="51" customHeight="1" x14ac:dyDescent="0.25">
      <c r="A37" s="399"/>
      <c r="B37" s="400"/>
      <c r="C37" s="43" t="s">
        <v>8</v>
      </c>
      <c r="D37" s="42" t="s">
        <v>7</v>
      </c>
      <c r="E37" s="42" t="s">
        <v>8</v>
      </c>
      <c r="F37" s="40" t="s">
        <v>11</v>
      </c>
      <c r="G37" s="40" t="s">
        <v>10</v>
      </c>
      <c r="H37" s="42" t="s">
        <v>8</v>
      </c>
      <c r="I37" s="40" t="s">
        <v>11</v>
      </c>
      <c r="J37" s="42" t="s">
        <v>7</v>
      </c>
      <c r="K37" s="42" t="s">
        <v>9</v>
      </c>
      <c r="L37" s="40" t="s">
        <v>11</v>
      </c>
      <c r="M37" s="40" t="s">
        <v>10</v>
      </c>
      <c r="N37" s="40" t="s">
        <v>10</v>
      </c>
      <c r="O37" s="42" t="s">
        <v>9</v>
      </c>
      <c r="P37" s="42" t="s">
        <v>7</v>
      </c>
      <c r="Q37" s="40" t="s">
        <v>8</v>
      </c>
      <c r="R37" s="197" t="s">
        <v>8</v>
      </c>
      <c r="S37" s="40" t="s">
        <v>6</v>
      </c>
      <c r="T37" s="41" t="s">
        <v>7</v>
      </c>
      <c r="U37" s="244" t="s">
        <v>8</v>
      </c>
      <c r="V37" s="41" t="s">
        <v>7</v>
      </c>
      <c r="W37" s="384" t="s">
        <v>8</v>
      </c>
      <c r="X37" s="41" t="s">
        <v>7</v>
      </c>
      <c r="Y37" s="384" t="s">
        <v>318</v>
      </c>
      <c r="Z37" s="403"/>
      <c r="AA37" s="124"/>
    </row>
    <row r="38" spans="1:27" x14ac:dyDescent="0.25">
      <c r="A38" s="85">
        <v>2201</v>
      </c>
      <c r="B38" s="16" t="s">
        <v>153</v>
      </c>
      <c r="C38" s="136"/>
      <c r="D38" s="74"/>
      <c r="E38" s="74"/>
      <c r="F38" s="73"/>
      <c r="G38" s="74"/>
      <c r="H38" s="74"/>
      <c r="I38" s="73"/>
      <c r="J38" s="72">
        <v>35000000</v>
      </c>
      <c r="K38" s="72">
        <v>18606858.57</v>
      </c>
      <c r="L38" s="72">
        <f>K38/M38*100</f>
        <v>53.162453057142855</v>
      </c>
      <c r="M38" s="72">
        <v>35000000</v>
      </c>
      <c r="N38" s="49">
        <v>35000000</v>
      </c>
      <c r="O38" s="49">
        <v>28462603.449999999</v>
      </c>
      <c r="P38" s="71"/>
      <c r="Q38" s="71">
        <v>0</v>
      </c>
      <c r="R38" s="71">
        <v>4486587.5999999996</v>
      </c>
      <c r="S38" s="71"/>
      <c r="T38" s="71">
        <v>5000000</v>
      </c>
      <c r="U38" s="71">
        <v>5000000</v>
      </c>
      <c r="V38" s="71">
        <v>5000000</v>
      </c>
      <c r="W38" s="71">
        <v>4982780.18</v>
      </c>
      <c r="X38" s="71">
        <v>5000000</v>
      </c>
      <c r="Y38" s="71"/>
      <c r="Z38" s="71"/>
    </row>
    <row r="39" spans="1:27" x14ac:dyDescent="0.25">
      <c r="A39" s="19"/>
      <c r="B39" s="16"/>
      <c r="C39" s="1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71"/>
      <c r="P39" s="146"/>
      <c r="Q39" s="146"/>
      <c r="R39" s="146"/>
      <c r="S39" s="124"/>
      <c r="T39" s="71"/>
      <c r="U39" s="71"/>
      <c r="V39" s="71"/>
      <c r="W39" s="71"/>
      <c r="X39" s="71"/>
      <c r="Y39" s="71"/>
      <c r="Z39" s="71"/>
    </row>
    <row r="40" spans="1:27" ht="16.5" thickBot="1" x14ac:dyDescent="0.3">
      <c r="A40" s="6" t="s">
        <v>0</v>
      </c>
      <c r="B40" s="6"/>
      <c r="C40" s="6">
        <f>SUM(C38:C39)</f>
        <v>0</v>
      </c>
      <c r="D40" s="6">
        <f>SUM(D38:D39)</f>
        <v>0</v>
      </c>
      <c r="E40" s="6">
        <f>SUM(E38:E39)</f>
        <v>0</v>
      </c>
      <c r="F40" s="6"/>
      <c r="G40" s="6">
        <f>SUM(G38:G39)</f>
        <v>0</v>
      </c>
      <c r="H40" s="6">
        <f>SUM(H38:H39)</f>
        <v>0</v>
      </c>
      <c r="I40" s="6"/>
      <c r="J40" s="3">
        <f t="shared" ref="J40:O40" si="7">SUM(J38:J39)</f>
        <v>35000000</v>
      </c>
      <c r="K40" s="3">
        <f t="shared" si="7"/>
        <v>18606858.57</v>
      </c>
      <c r="L40" s="3">
        <f t="shared" si="7"/>
        <v>53.162453057142855</v>
      </c>
      <c r="M40" s="3">
        <f t="shared" si="7"/>
        <v>35000000</v>
      </c>
      <c r="N40" s="3">
        <f t="shared" si="7"/>
        <v>35000000</v>
      </c>
      <c r="O40" s="3">
        <f t="shared" si="7"/>
        <v>28462603.449999999</v>
      </c>
      <c r="P40" s="3">
        <f>SUM(P38:P39)</f>
        <v>0</v>
      </c>
      <c r="Q40" s="3">
        <f t="shared" ref="Q40" si="8">SUM(Q38:Q39)</f>
        <v>0</v>
      </c>
      <c r="R40" s="3">
        <f t="shared" ref="R40" si="9">SUM(R38:R39)</f>
        <v>4486587.5999999996</v>
      </c>
      <c r="S40" s="3">
        <f t="shared" ref="S40" si="10">SUM(S38:S39)</f>
        <v>0</v>
      </c>
      <c r="T40" s="3">
        <f t="shared" ref="T40:Z40" si="11">SUM(T38:T39)</f>
        <v>5000000</v>
      </c>
      <c r="U40" s="3">
        <f t="shared" si="11"/>
        <v>5000000</v>
      </c>
      <c r="V40" s="3">
        <f t="shared" si="11"/>
        <v>5000000</v>
      </c>
      <c r="W40" s="3">
        <f t="shared" si="11"/>
        <v>4982780.18</v>
      </c>
      <c r="X40" s="3">
        <f t="shared" si="11"/>
        <v>5000000</v>
      </c>
      <c r="Y40" s="3">
        <f t="shared" si="11"/>
        <v>0</v>
      </c>
      <c r="Z40" s="3">
        <f t="shared" si="11"/>
        <v>0</v>
      </c>
    </row>
    <row r="41" spans="1:27" ht="15.75" thickTop="1" x14ac:dyDescent="0.25"/>
    <row r="42" spans="1:27" ht="16.5" thickBot="1" x14ac:dyDescent="0.3">
      <c r="B42" s="37" t="s">
        <v>152</v>
      </c>
      <c r="R42" s="391">
        <f t="shared" ref="R42:Z42" si="12">R10+R23+R31+R40</f>
        <v>19957119.91</v>
      </c>
      <c r="S42" s="391">
        <f t="shared" si="12"/>
        <v>61600000</v>
      </c>
      <c r="T42" s="391">
        <f t="shared" si="12"/>
        <v>22500000</v>
      </c>
      <c r="U42" s="391">
        <f t="shared" si="12"/>
        <v>22064189.399999999</v>
      </c>
      <c r="V42" s="391">
        <f t="shared" si="12"/>
        <v>132000000</v>
      </c>
      <c r="W42" s="391">
        <f t="shared" si="12"/>
        <v>18137402.309999999</v>
      </c>
      <c r="X42" s="391">
        <f t="shared" si="12"/>
        <v>61500000</v>
      </c>
      <c r="Y42" s="391">
        <f t="shared" si="12"/>
        <v>0</v>
      </c>
      <c r="Z42" s="391">
        <f t="shared" si="12"/>
        <v>0</v>
      </c>
    </row>
    <row r="43" spans="1:27" ht="15.75" thickTop="1" x14ac:dyDescent="0.25"/>
    <row r="45" spans="1:27" x14ac:dyDescent="0.25">
      <c r="B45" s="25" t="s">
        <v>173</v>
      </c>
      <c r="C45" s="25" t="s">
        <v>173</v>
      </c>
      <c r="D45" s="25" t="s">
        <v>173</v>
      </c>
    </row>
    <row r="46" spans="1:27" ht="26.25" customHeight="1" x14ac:dyDescent="0.25">
      <c r="B46" s="25" t="s">
        <v>121</v>
      </c>
      <c r="C46" s="25" t="s">
        <v>121</v>
      </c>
      <c r="D46" s="25" t="s">
        <v>121</v>
      </c>
      <c r="R46" s="256" t="s">
        <v>188</v>
      </c>
      <c r="S46" s="192" t="s">
        <v>154</v>
      </c>
    </row>
    <row r="47" spans="1:27" x14ac:dyDescent="0.25">
      <c r="S47" s="31" t="s">
        <v>156</v>
      </c>
    </row>
    <row r="48" spans="1:27" x14ac:dyDescent="0.25">
      <c r="B48" s="257" t="s">
        <v>334</v>
      </c>
    </row>
  </sheetData>
  <mergeCells count="37">
    <mergeCell ref="A27:B28"/>
    <mergeCell ref="D27:F27"/>
    <mergeCell ref="G27:I27"/>
    <mergeCell ref="K27:M27"/>
    <mergeCell ref="N27:O27"/>
    <mergeCell ref="A36:B37"/>
    <mergeCell ref="D36:F36"/>
    <mergeCell ref="G36:I36"/>
    <mergeCell ref="K36:M36"/>
    <mergeCell ref="N36:O36"/>
    <mergeCell ref="A1:Z1"/>
    <mergeCell ref="A14:B15"/>
    <mergeCell ref="D14:F14"/>
    <mergeCell ref="G14:I14"/>
    <mergeCell ref="K14:M14"/>
    <mergeCell ref="N14:O14"/>
    <mergeCell ref="A5:B6"/>
    <mergeCell ref="D5:F5"/>
    <mergeCell ref="G5:I5"/>
    <mergeCell ref="K5:M5"/>
    <mergeCell ref="N5:O5"/>
    <mergeCell ref="X5:Y5"/>
    <mergeCell ref="T36:U36"/>
    <mergeCell ref="Z36:Z37"/>
    <mergeCell ref="V5:W5"/>
    <mergeCell ref="V14:W14"/>
    <mergeCell ref="V27:W27"/>
    <mergeCell ref="V36:W36"/>
    <mergeCell ref="T5:U5"/>
    <mergeCell ref="T14:U14"/>
    <mergeCell ref="Z5:Z6"/>
    <mergeCell ref="Z14:Z15"/>
    <mergeCell ref="T27:U27"/>
    <mergeCell ref="Z27:Z28"/>
    <mergeCell ref="X14:Y14"/>
    <mergeCell ref="X27:Y27"/>
    <mergeCell ref="X36:Y36"/>
  </mergeCells>
  <pageMargins left="0.53" right="0.15748031496063" top="0.17" bottom="0.25" header="0.17" footer="0.31496062992126"/>
  <pageSetup paperSize="9" scale="85" orientation="landscape" r:id="rId1"/>
  <rowBreaks count="1" manualBreakCount="1">
    <brk id="32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view="pageBreakPreview" topLeftCell="A25" zoomScale="60" zoomScaleNormal="100" workbookViewId="0">
      <selection activeCell="B54" sqref="B54"/>
    </sheetView>
  </sheetViews>
  <sheetFormatPr defaultRowHeight="15" x14ac:dyDescent="0.25"/>
  <cols>
    <col min="2" max="2" width="27.42578125" customWidth="1"/>
    <col min="3" max="15" width="0" hidden="1" customWidth="1"/>
    <col min="16" max="16" width="14.7109375" hidden="1" customWidth="1"/>
    <col min="17" max="17" width="14.5703125" customWidth="1"/>
    <col min="18" max="18" width="13" hidden="1" customWidth="1"/>
    <col min="19" max="19" width="15.140625" customWidth="1"/>
    <col min="20" max="20" width="14.85546875" customWidth="1"/>
    <col min="21" max="21" width="14.7109375" customWidth="1"/>
    <col min="22" max="24" width="14.42578125" customWidth="1"/>
    <col min="25" max="25" width="16" customWidth="1"/>
    <col min="27" max="27" width="12.140625" customWidth="1"/>
  </cols>
  <sheetData>
    <row r="1" spans="1:27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7" ht="18" x14ac:dyDescent="0.25">
      <c r="A2" s="46" t="s">
        <v>102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x14ac:dyDescent="0.25">
      <c r="A3" s="22" t="s">
        <v>99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7" ht="15.75" x14ac:dyDescent="0.25">
      <c r="A4" s="22" t="s">
        <v>13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7" ht="15" customHeight="1" x14ac:dyDescent="0.25">
      <c r="A5" s="397" t="s">
        <v>12</v>
      </c>
      <c r="B5" s="398"/>
      <c r="C5" s="45">
        <v>2014</v>
      </c>
      <c r="D5" s="409">
        <v>2015</v>
      </c>
      <c r="E5" s="410"/>
      <c r="F5" s="411"/>
      <c r="G5" s="409">
        <v>2016</v>
      </c>
      <c r="H5" s="410"/>
      <c r="I5" s="411"/>
      <c r="J5" s="42">
        <v>2017</v>
      </c>
      <c r="K5" s="412">
        <v>2017</v>
      </c>
      <c r="L5" s="413"/>
      <c r="M5" s="414"/>
      <c r="N5" s="412">
        <v>2018</v>
      </c>
      <c r="O5" s="414"/>
      <c r="P5" s="241">
        <v>2019</v>
      </c>
      <c r="Q5" s="387">
        <v>2021</v>
      </c>
      <c r="R5" s="203">
        <v>2022</v>
      </c>
      <c r="S5" s="415">
        <v>2022</v>
      </c>
      <c r="T5" s="415"/>
      <c r="U5" s="415">
        <v>2023</v>
      </c>
      <c r="V5" s="415"/>
      <c r="W5" s="417">
        <v>2024</v>
      </c>
      <c r="X5" s="418"/>
      <c r="Y5" s="402" t="s">
        <v>316</v>
      </c>
    </row>
    <row r="6" spans="1:27" ht="47.25" customHeight="1" x14ac:dyDescent="0.25">
      <c r="A6" s="399"/>
      <c r="B6" s="400"/>
      <c r="C6" s="43" t="s">
        <v>8</v>
      </c>
      <c r="D6" s="42" t="s">
        <v>7</v>
      </c>
      <c r="E6" s="42" t="s">
        <v>8</v>
      </c>
      <c r="F6" s="40" t="s">
        <v>11</v>
      </c>
      <c r="G6" s="40" t="s">
        <v>10</v>
      </c>
      <c r="H6" s="42" t="s">
        <v>8</v>
      </c>
      <c r="I6" s="40" t="s">
        <v>11</v>
      </c>
      <c r="J6" s="42" t="s">
        <v>7</v>
      </c>
      <c r="K6" s="42" t="s">
        <v>9</v>
      </c>
      <c r="L6" s="40" t="s">
        <v>11</v>
      </c>
      <c r="M6" s="40" t="s">
        <v>10</v>
      </c>
      <c r="N6" s="40" t="s">
        <v>10</v>
      </c>
      <c r="O6" s="42" t="s">
        <v>9</v>
      </c>
      <c r="P6" s="42" t="s">
        <v>7</v>
      </c>
      <c r="Q6" s="197" t="s">
        <v>8</v>
      </c>
      <c r="R6" s="136" t="s">
        <v>6</v>
      </c>
      <c r="S6" s="41" t="s">
        <v>7</v>
      </c>
      <c r="T6" s="244" t="s">
        <v>8</v>
      </c>
      <c r="U6" s="41" t="s">
        <v>7</v>
      </c>
      <c r="V6" s="384" t="s">
        <v>8</v>
      </c>
      <c r="W6" s="41" t="s">
        <v>7</v>
      </c>
      <c r="X6" s="384" t="s">
        <v>318</v>
      </c>
      <c r="Y6" s="403"/>
    </row>
    <row r="7" spans="1:27" x14ac:dyDescent="0.25">
      <c r="A7" s="19">
        <v>2001</v>
      </c>
      <c r="B7" s="16" t="s">
        <v>5</v>
      </c>
      <c r="C7" s="17">
        <v>575036</v>
      </c>
      <c r="D7" s="4">
        <v>750000</v>
      </c>
      <c r="E7" s="4">
        <v>445235</v>
      </c>
      <c r="F7" s="4">
        <f>E7/D7*100</f>
        <v>59.364666666666665</v>
      </c>
      <c r="G7" s="4">
        <v>750000</v>
      </c>
      <c r="H7" s="4">
        <v>565849.41</v>
      </c>
      <c r="I7" s="4">
        <f>H7/G7*100</f>
        <v>75.446588000000006</v>
      </c>
      <c r="J7" s="4">
        <v>1000000</v>
      </c>
      <c r="K7" s="4">
        <v>855526.85</v>
      </c>
      <c r="L7" s="4">
        <f>K7/M7*100</f>
        <v>85.552684999999997</v>
      </c>
      <c r="M7" s="4">
        <v>1000000</v>
      </c>
      <c r="N7" s="4">
        <v>600000</v>
      </c>
      <c r="O7" s="4">
        <v>592980.5</v>
      </c>
      <c r="P7" s="49">
        <v>0</v>
      </c>
      <c r="Q7" s="62"/>
      <c r="R7" s="49">
        <v>2000000</v>
      </c>
      <c r="S7" s="49">
        <v>2000000</v>
      </c>
      <c r="T7" s="49">
        <v>614635.67000000004</v>
      </c>
      <c r="U7" s="49">
        <v>5000000</v>
      </c>
      <c r="V7" s="49">
        <v>4911866.97</v>
      </c>
      <c r="W7" s="49">
        <v>5000000</v>
      </c>
      <c r="X7" s="49"/>
      <c r="Y7" s="49"/>
      <c r="AA7" s="224"/>
    </row>
    <row r="8" spans="1:27" x14ac:dyDescent="0.25">
      <c r="A8" s="19">
        <v>2002</v>
      </c>
      <c r="B8" s="13" t="s">
        <v>20</v>
      </c>
      <c r="C8" s="1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9"/>
      <c r="Q8" s="49"/>
      <c r="R8" s="49">
        <v>30000000</v>
      </c>
      <c r="S8" s="49">
        <v>15000000</v>
      </c>
      <c r="T8" s="49">
        <v>7756637.8700000001</v>
      </c>
      <c r="U8" s="49">
        <v>5000000</v>
      </c>
      <c r="V8" s="49">
        <v>2086294.93</v>
      </c>
      <c r="W8" s="49">
        <v>3000000</v>
      </c>
      <c r="X8" s="49"/>
      <c r="Y8" s="49"/>
      <c r="AA8" s="224"/>
    </row>
    <row r="9" spans="1:27" x14ac:dyDescent="0.25">
      <c r="A9" s="19">
        <v>2003</v>
      </c>
      <c r="B9" s="16" t="s">
        <v>19</v>
      </c>
      <c r="C9" s="17">
        <v>575036</v>
      </c>
      <c r="D9" s="4">
        <v>750000</v>
      </c>
      <c r="E9" s="4">
        <v>445235</v>
      </c>
      <c r="F9" s="4">
        <f>E9/D9*100</f>
        <v>59.364666666666665</v>
      </c>
      <c r="G9" s="4">
        <v>750000</v>
      </c>
      <c r="H9" s="4">
        <v>565849.41</v>
      </c>
      <c r="I9" s="4">
        <f>H9/G9*100</f>
        <v>75.446588000000006</v>
      </c>
      <c r="J9" s="4">
        <v>1000000</v>
      </c>
      <c r="K9" s="4">
        <v>855526.85</v>
      </c>
      <c r="L9" s="4">
        <f>K9/M9*100</f>
        <v>85.552684999999997</v>
      </c>
      <c r="M9" s="4">
        <v>1000000</v>
      </c>
      <c r="N9" s="4">
        <v>600000</v>
      </c>
      <c r="O9" s="4">
        <v>592980.5</v>
      </c>
      <c r="P9" s="49">
        <v>1000000</v>
      </c>
      <c r="Q9" s="49">
        <v>824264.2</v>
      </c>
      <c r="R9" s="49">
        <v>7000000</v>
      </c>
      <c r="S9" s="49">
        <v>2000000</v>
      </c>
      <c r="T9" s="49">
        <v>4107204.17</v>
      </c>
      <c r="U9" s="49">
        <v>2000000</v>
      </c>
      <c r="V9" s="49">
        <v>1989374.75</v>
      </c>
      <c r="W9" s="49">
        <v>2000000</v>
      </c>
      <c r="X9" s="49"/>
      <c r="Y9" s="49"/>
      <c r="AA9" s="224"/>
    </row>
    <row r="10" spans="1:27" x14ac:dyDescent="0.25">
      <c r="A10" s="19">
        <v>2102</v>
      </c>
      <c r="B10" s="16" t="s">
        <v>4</v>
      </c>
      <c r="C10" s="17">
        <v>250000</v>
      </c>
      <c r="D10" s="4">
        <v>250000</v>
      </c>
      <c r="E10" s="4">
        <v>189897</v>
      </c>
      <c r="F10" s="4">
        <f>E10/D10*100</f>
        <v>75.958800000000011</v>
      </c>
      <c r="G10" s="4">
        <v>280000</v>
      </c>
      <c r="H10" s="4">
        <v>277270.09999999998</v>
      </c>
      <c r="I10" s="4">
        <f>H10/G10*100</f>
        <v>99.025035714285707</v>
      </c>
      <c r="J10" s="4">
        <v>1000000</v>
      </c>
      <c r="K10" s="4">
        <v>844505</v>
      </c>
      <c r="L10" s="4">
        <f>K10/M10*100</f>
        <v>84.450499999999991</v>
      </c>
      <c r="M10" s="4">
        <v>1000000</v>
      </c>
      <c r="N10" s="4">
        <v>2600000</v>
      </c>
      <c r="O10" s="4">
        <v>2505810.75</v>
      </c>
      <c r="P10" s="49">
        <v>1000000</v>
      </c>
      <c r="Q10" s="49">
        <v>3872447.07</v>
      </c>
      <c r="R10" s="49">
        <v>7600000</v>
      </c>
      <c r="S10" s="49">
        <v>1000000</v>
      </c>
      <c r="T10" s="49">
        <v>1034467.5</v>
      </c>
      <c r="U10" s="49">
        <v>3000000</v>
      </c>
      <c r="V10" s="49">
        <v>0</v>
      </c>
      <c r="W10" s="49">
        <v>3000000</v>
      </c>
      <c r="X10" s="49"/>
      <c r="Y10" s="49"/>
      <c r="AA10" s="224"/>
    </row>
    <row r="11" spans="1:27" x14ac:dyDescent="0.25">
      <c r="A11" s="19">
        <v>2103</v>
      </c>
      <c r="B11" s="13" t="s">
        <v>20</v>
      </c>
      <c r="C11" s="17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9"/>
      <c r="Q11" s="49"/>
      <c r="R11" s="49">
        <v>5000000</v>
      </c>
      <c r="S11" s="49">
        <v>2000000</v>
      </c>
      <c r="T11" s="49">
        <v>1655315</v>
      </c>
      <c r="U11" s="49">
        <v>1250000</v>
      </c>
      <c r="V11" s="49">
        <v>0</v>
      </c>
      <c r="W11" s="49">
        <v>1250000</v>
      </c>
      <c r="X11" s="49"/>
      <c r="Y11" s="49"/>
    </row>
    <row r="12" spans="1:27" x14ac:dyDescent="0.25">
      <c r="A12" s="11">
        <v>2106</v>
      </c>
      <c r="B12" s="7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4"/>
      <c r="M12" s="7"/>
      <c r="N12" s="4">
        <v>0</v>
      </c>
      <c r="O12" s="4"/>
      <c r="P12" s="49">
        <v>0</v>
      </c>
      <c r="Q12" s="49">
        <v>422000</v>
      </c>
      <c r="R12" s="49">
        <v>5000000</v>
      </c>
      <c r="S12" s="49">
        <v>5000000</v>
      </c>
      <c r="T12" s="49">
        <v>1363540</v>
      </c>
      <c r="U12" s="49">
        <v>3000000</v>
      </c>
      <c r="V12" s="49">
        <v>0</v>
      </c>
      <c r="W12" s="49">
        <v>3000000</v>
      </c>
      <c r="X12" s="49"/>
      <c r="Y12" s="49"/>
    </row>
    <row r="13" spans="1:27" ht="16.5" thickBot="1" x14ac:dyDescent="0.3">
      <c r="A13" s="6" t="s">
        <v>0</v>
      </c>
      <c r="B13" s="6"/>
      <c r="C13" s="3">
        <f>SUM(C9:C10)</f>
        <v>825036</v>
      </c>
      <c r="D13" s="3">
        <f>SUM(D9:D10)</f>
        <v>1000000</v>
      </c>
      <c r="E13" s="3">
        <f>SUM(E9:E10)</f>
        <v>635132</v>
      </c>
      <c r="F13" s="3">
        <f>E13/D13*100</f>
        <v>63.513200000000005</v>
      </c>
      <c r="G13" s="3">
        <f>SUM(G9:G10)</f>
        <v>1030000</v>
      </c>
      <c r="H13" s="3">
        <f>SUM(H9:H10)</f>
        <v>843119.51</v>
      </c>
      <c r="I13" s="3">
        <f>H13/G13*100</f>
        <v>81.856263106796106</v>
      </c>
      <c r="J13" s="3">
        <f>SUM(J9:J10)</f>
        <v>2000000</v>
      </c>
      <c r="K13" s="3">
        <f>SUM(K9:K10)</f>
        <v>1700031.85</v>
      </c>
      <c r="L13" s="4">
        <f>K13/M13*100</f>
        <v>85.001592500000001</v>
      </c>
      <c r="M13" s="3">
        <f>SUM(M9:M10)</f>
        <v>2000000</v>
      </c>
      <c r="N13" s="3">
        <f t="shared" ref="N13:O13" si="0">SUM(N9:N12)</f>
        <v>3200000</v>
      </c>
      <c r="O13" s="3">
        <f t="shared" si="0"/>
        <v>3098791.25</v>
      </c>
      <c r="P13" s="3">
        <f>SUM(P7:P12)</f>
        <v>2000000</v>
      </c>
      <c r="Q13" s="3">
        <f t="shared" ref="Q13:R13" si="1">SUM(Q7:Q12)</f>
        <v>5118711.2699999996</v>
      </c>
      <c r="R13" s="3">
        <f t="shared" si="1"/>
        <v>56600000</v>
      </c>
      <c r="S13" s="3">
        <f>SUM(S7:S12)</f>
        <v>27000000</v>
      </c>
      <c r="T13" s="3">
        <f t="shared" ref="T13:Y13" si="2">SUM(T7:T12)</f>
        <v>16531800.210000001</v>
      </c>
      <c r="U13" s="3">
        <f t="shared" si="2"/>
        <v>19250000</v>
      </c>
      <c r="V13" s="3">
        <f t="shared" si="2"/>
        <v>8987536.6499999985</v>
      </c>
      <c r="W13" s="3">
        <f>SUM(W7:W12)</f>
        <v>17250000</v>
      </c>
      <c r="X13" s="3">
        <f t="shared" si="2"/>
        <v>0</v>
      </c>
      <c r="Y13" s="3">
        <f t="shared" si="2"/>
        <v>0</v>
      </c>
    </row>
    <row r="14" spans="1:27" ht="15.75" thickTop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7" x14ac:dyDescent="0.25">
      <c r="A15" s="22" t="s">
        <v>99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</row>
    <row r="16" spans="1:27" ht="15.75" x14ac:dyDescent="0.25">
      <c r="A16" s="22" t="s">
        <v>101</v>
      </c>
      <c r="B16" s="21"/>
      <c r="C16" s="2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 customHeight="1" x14ac:dyDescent="0.25">
      <c r="A17" s="397" t="s">
        <v>12</v>
      </c>
      <c r="B17" s="398"/>
      <c r="C17" s="45">
        <v>2014</v>
      </c>
      <c r="D17" s="409">
        <v>2015</v>
      </c>
      <c r="E17" s="410"/>
      <c r="F17" s="411"/>
      <c r="G17" s="409">
        <v>2016</v>
      </c>
      <c r="H17" s="410"/>
      <c r="I17" s="411"/>
      <c r="J17" s="42">
        <v>2017</v>
      </c>
      <c r="K17" s="412">
        <v>2017</v>
      </c>
      <c r="L17" s="413"/>
      <c r="M17" s="414"/>
      <c r="N17" s="412">
        <v>2018</v>
      </c>
      <c r="O17" s="414"/>
      <c r="P17" s="241">
        <v>2019</v>
      </c>
      <c r="Q17" s="387">
        <v>2021</v>
      </c>
      <c r="R17" s="105">
        <v>2022</v>
      </c>
      <c r="S17" s="415">
        <v>2022</v>
      </c>
      <c r="T17" s="415"/>
      <c r="U17" s="415">
        <v>2023</v>
      </c>
      <c r="V17" s="415"/>
      <c r="W17" s="417">
        <v>2024</v>
      </c>
      <c r="X17" s="418"/>
      <c r="Y17" s="402" t="s">
        <v>316</v>
      </c>
    </row>
    <row r="18" spans="1:25" ht="42.75" customHeight="1" x14ac:dyDescent="0.25">
      <c r="A18" s="399"/>
      <c r="B18" s="400"/>
      <c r="C18" s="43" t="s">
        <v>8</v>
      </c>
      <c r="D18" s="42" t="s">
        <v>7</v>
      </c>
      <c r="E18" s="42" t="s">
        <v>8</v>
      </c>
      <c r="F18" s="40" t="s">
        <v>11</v>
      </c>
      <c r="G18" s="40" t="s">
        <v>10</v>
      </c>
      <c r="H18" s="42" t="s">
        <v>8</v>
      </c>
      <c r="I18" s="40" t="s">
        <v>11</v>
      </c>
      <c r="J18" s="42" t="s">
        <v>7</v>
      </c>
      <c r="K18" s="42" t="s">
        <v>9</v>
      </c>
      <c r="L18" s="40" t="s">
        <v>11</v>
      </c>
      <c r="M18" s="40" t="s">
        <v>10</v>
      </c>
      <c r="N18" s="40" t="s">
        <v>10</v>
      </c>
      <c r="O18" s="42" t="s">
        <v>9</v>
      </c>
      <c r="P18" s="42" t="s">
        <v>7</v>
      </c>
      <c r="Q18" s="197" t="s">
        <v>8</v>
      </c>
      <c r="R18" s="40" t="s">
        <v>6</v>
      </c>
      <c r="S18" s="41" t="s">
        <v>7</v>
      </c>
      <c r="T18" s="244" t="s">
        <v>8</v>
      </c>
      <c r="U18" s="41" t="s">
        <v>7</v>
      </c>
      <c r="V18" s="384" t="s">
        <v>8</v>
      </c>
      <c r="W18" s="41" t="s">
        <v>7</v>
      </c>
      <c r="X18" s="384" t="s">
        <v>318</v>
      </c>
      <c r="Y18" s="403"/>
    </row>
    <row r="19" spans="1:25" x14ac:dyDescent="0.25">
      <c r="A19" s="85">
        <v>2001</v>
      </c>
      <c r="B19" s="16" t="s">
        <v>5</v>
      </c>
      <c r="C19" s="43"/>
      <c r="D19" s="42"/>
      <c r="E19" s="42"/>
      <c r="F19" s="40"/>
      <c r="G19" s="40"/>
      <c r="H19" s="42"/>
      <c r="I19" s="40"/>
      <c r="J19" s="42"/>
      <c r="K19" s="42"/>
      <c r="L19" s="40"/>
      <c r="M19" s="40"/>
      <c r="N19" s="40"/>
      <c r="O19" s="42"/>
      <c r="P19" s="131">
        <v>0</v>
      </c>
      <c r="Q19" s="56">
        <v>6294765.9699999997</v>
      </c>
      <c r="R19" s="56">
        <v>9000000</v>
      </c>
      <c r="S19" s="49">
        <v>3000000</v>
      </c>
      <c r="T19" s="49">
        <v>2575584.13</v>
      </c>
      <c r="U19" s="56">
        <v>5000000</v>
      </c>
      <c r="V19" s="71">
        <v>4878288.8600000003</v>
      </c>
      <c r="W19" s="56">
        <v>10000000</v>
      </c>
      <c r="X19" s="71"/>
      <c r="Y19" s="56"/>
    </row>
    <row r="20" spans="1:25" x14ac:dyDescent="0.25">
      <c r="A20" s="19">
        <v>2002</v>
      </c>
      <c r="B20" s="13" t="s">
        <v>20</v>
      </c>
      <c r="C20" s="43"/>
      <c r="D20" s="273"/>
      <c r="E20" s="273"/>
      <c r="F20" s="272"/>
      <c r="G20" s="272"/>
      <c r="H20" s="273"/>
      <c r="I20" s="272"/>
      <c r="J20" s="273"/>
      <c r="K20" s="273"/>
      <c r="L20" s="272"/>
      <c r="M20" s="272"/>
      <c r="N20" s="272"/>
      <c r="O20" s="273"/>
      <c r="P20" s="131"/>
      <c r="Q20" s="56"/>
      <c r="R20" s="56"/>
      <c r="S20" s="49"/>
      <c r="T20" s="49"/>
      <c r="U20" s="56"/>
      <c r="V20" s="71"/>
      <c r="W20" s="49">
        <v>3000000</v>
      </c>
      <c r="X20" s="71"/>
      <c r="Y20" s="56"/>
    </row>
    <row r="21" spans="1:25" x14ac:dyDescent="0.25">
      <c r="A21" s="19">
        <v>2003</v>
      </c>
      <c r="B21" s="16" t="s">
        <v>19</v>
      </c>
      <c r="C21" s="17">
        <v>275000</v>
      </c>
      <c r="D21" s="4">
        <v>500000</v>
      </c>
      <c r="E21" s="4">
        <v>172450</v>
      </c>
      <c r="F21" s="4">
        <f>E21/D21*100</f>
        <v>34.489999999999995</v>
      </c>
      <c r="G21" s="4"/>
      <c r="H21" s="4"/>
      <c r="I21" s="4"/>
      <c r="J21" s="4">
        <v>2000000</v>
      </c>
      <c r="K21" s="4">
        <v>1631692.6</v>
      </c>
      <c r="L21" s="4">
        <f>K21/M21*100</f>
        <v>81.584630000000004</v>
      </c>
      <c r="M21" s="4">
        <v>2000000</v>
      </c>
      <c r="N21" s="4">
        <v>2000000</v>
      </c>
      <c r="O21" s="4">
        <v>1142286.7</v>
      </c>
      <c r="P21" s="49">
        <v>1000000</v>
      </c>
      <c r="Q21" s="56">
        <v>1374044.08</v>
      </c>
      <c r="R21" s="49">
        <v>3000000</v>
      </c>
      <c r="S21" s="49">
        <v>1000000</v>
      </c>
      <c r="T21" s="49">
        <v>0</v>
      </c>
      <c r="U21" s="49">
        <v>5000000</v>
      </c>
      <c r="V21" s="49">
        <v>5000000</v>
      </c>
      <c r="W21" s="49">
        <v>5000000</v>
      </c>
      <c r="X21" s="49"/>
      <c r="Y21" s="49"/>
    </row>
    <row r="22" spans="1:25" x14ac:dyDescent="0.25">
      <c r="A22" s="19">
        <v>2102</v>
      </c>
      <c r="B22" s="16" t="s">
        <v>4</v>
      </c>
      <c r="C22" s="17">
        <v>17190</v>
      </c>
      <c r="D22" s="4"/>
      <c r="E22" s="4"/>
      <c r="F22" s="4"/>
      <c r="G22" s="4">
        <v>500000</v>
      </c>
      <c r="H22" s="4">
        <v>96951</v>
      </c>
      <c r="I22" s="4">
        <f>H22/G22*100</f>
        <v>19.3902</v>
      </c>
      <c r="J22" s="4">
        <v>2000000</v>
      </c>
      <c r="K22" s="4">
        <v>1306241.5</v>
      </c>
      <c r="L22" s="4">
        <f>K22/M22*100</f>
        <v>65.312075000000007</v>
      </c>
      <c r="M22" s="4">
        <v>2000000</v>
      </c>
      <c r="N22" s="4">
        <v>2000000</v>
      </c>
      <c r="O22" s="4">
        <v>1907320.69</v>
      </c>
      <c r="P22" s="49">
        <v>0</v>
      </c>
      <c r="Q22" s="56">
        <v>14050126.16</v>
      </c>
      <c r="R22" s="49">
        <v>1000000</v>
      </c>
      <c r="S22" s="49">
        <v>1000000</v>
      </c>
      <c r="T22" s="49">
        <v>951443.19</v>
      </c>
      <c r="U22" s="49">
        <v>6000000</v>
      </c>
      <c r="V22" s="49">
        <v>0</v>
      </c>
      <c r="W22" s="49">
        <v>6000000</v>
      </c>
      <c r="X22" s="49"/>
      <c r="Y22" s="49"/>
    </row>
    <row r="23" spans="1:25" ht="16.5" thickBot="1" x14ac:dyDescent="0.3">
      <c r="A23" s="6" t="s">
        <v>0</v>
      </c>
      <c r="B23" s="6"/>
      <c r="C23" s="3">
        <f>SUM(C21:C22)</f>
        <v>292190</v>
      </c>
      <c r="D23" s="3">
        <f>SUM(D21:D22)</f>
        <v>500000</v>
      </c>
      <c r="E23" s="3">
        <f>SUM(E21:E22)</f>
        <v>172450</v>
      </c>
      <c r="F23" s="3">
        <f>E23/D23*100</f>
        <v>34.489999999999995</v>
      </c>
      <c r="G23" s="3">
        <f>SUM(G21:G22)</f>
        <v>500000</v>
      </c>
      <c r="H23" s="3">
        <f>SUM(H21:H22)</f>
        <v>96951</v>
      </c>
      <c r="I23" s="3">
        <f>H23/G23*100</f>
        <v>19.3902</v>
      </c>
      <c r="J23" s="3">
        <f>SUM(J21:J22)</f>
        <v>4000000</v>
      </c>
      <c r="K23" s="3">
        <f>SUM(K21:K22)</f>
        <v>2937934.1</v>
      </c>
      <c r="L23" s="4">
        <f>K23/M23*100</f>
        <v>73.448352499999999</v>
      </c>
      <c r="M23" s="3">
        <f>SUM(M21:M22)</f>
        <v>4000000</v>
      </c>
      <c r="N23" s="3">
        <f>SUM(N21:N22)</f>
        <v>4000000</v>
      </c>
      <c r="O23" s="3">
        <v>742358.9</v>
      </c>
      <c r="P23" s="3">
        <f>SUM(P19:P22)</f>
        <v>1000000</v>
      </c>
      <c r="Q23" s="3">
        <f t="shared" ref="Q23:R23" si="3">SUM(Q19:Q22)</f>
        <v>21718936.210000001</v>
      </c>
      <c r="R23" s="3">
        <f t="shared" si="3"/>
        <v>13000000</v>
      </c>
      <c r="S23" s="3">
        <f>SUM(S19:S22)</f>
        <v>5000000</v>
      </c>
      <c r="T23" s="3">
        <f t="shared" ref="T23:Y23" si="4">SUM(T19:T22)</f>
        <v>3527027.32</v>
      </c>
      <c r="U23" s="3">
        <f t="shared" si="4"/>
        <v>16000000</v>
      </c>
      <c r="V23" s="3">
        <f t="shared" si="4"/>
        <v>9878288.8599999994</v>
      </c>
      <c r="W23" s="3">
        <f>SUM(W19:W22)</f>
        <v>24000000</v>
      </c>
      <c r="X23" s="3">
        <f t="shared" si="4"/>
        <v>0</v>
      </c>
      <c r="Y23" s="3">
        <f t="shared" si="4"/>
        <v>0</v>
      </c>
    </row>
    <row r="24" spans="1:25" ht="16.5" thickTop="1" x14ac:dyDescent="0.25">
      <c r="A24" s="37"/>
      <c r="B24" s="37"/>
      <c r="C24" s="3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5.75" x14ac:dyDescent="0.25">
      <c r="A25" s="37"/>
      <c r="B25" s="37"/>
      <c r="C25" s="3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192" t="s">
        <v>154</v>
      </c>
    </row>
    <row r="26" spans="1:25" ht="18" x14ac:dyDescent="0.25">
      <c r="A26" s="46" t="s">
        <v>102</v>
      </c>
      <c r="B26" s="37"/>
      <c r="C26" s="3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1"/>
    </row>
    <row r="27" spans="1:25" x14ac:dyDescent="0.25">
      <c r="A27" s="22" t="s">
        <v>99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ht="15.75" x14ac:dyDescent="0.25">
      <c r="A28" s="22" t="s">
        <v>100</v>
      </c>
      <c r="B28" s="21"/>
      <c r="C28" s="2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" customHeight="1" x14ac:dyDescent="0.25">
      <c r="A29" s="397" t="s">
        <v>12</v>
      </c>
      <c r="B29" s="398"/>
      <c r="C29" s="45">
        <v>2014</v>
      </c>
      <c r="D29" s="409">
        <v>2015</v>
      </c>
      <c r="E29" s="410"/>
      <c r="F29" s="411"/>
      <c r="G29" s="409">
        <v>2016</v>
      </c>
      <c r="H29" s="410"/>
      <c r="I29" s="411"/>
      <c r="J29" s="42">
        <v>2017</v>
      </c>
      <c r="K29" s="412">
        <v>2017</v>
      </c>
      <c r="L29" s="413"/>
      <c r="M29" s="414"/>
      <c r="N29" s="412">
        <v>2018</v>
      </c>
      <c r="O29" s="414"/>
      <c r="P29" s="241">
        <v>2019</v>
      </c>
      <c r="Q29" s="387">
        <v>2021</v>
      </c>
      <c r="R29" s="105">
        <v>2022</v>
      </c>
      <c r="S29" s="415">
        <v>2022</v>
      </c>
      <c r="T29" s="415"/>
      <c r="U29" s="415">
        <v>2023</v>
      </c>
      <c r="V29" s="415"/>
      <c r="W29" s="417">
        <v>2024</v>
      </c>
      <c r="X29" s="418"/>
      <c r="Y29" s="402" t="s">
        <v>316</v>
      </c>
    </row>
    <row r="30" spans="1:25" ht="49.5" customHeight="1" x14ac:dyDescent="0.25">
      <c r="A30" s="399"/>
      <c r="B30" s="400"/>
      <c r="C30" s="43" t="s">
        <v>8</v>
      </c>
      <c r="D30" s="42" t="s">
        <v>7</v>
      </c>
      <c r="E30" s="42" t="s">
        <v>8</v>
      </c>
      <c r="F30" s="40" t="s">
        <v>11</v>
      </c>
      <c r="G30" s="40" t="s">
        <v>10</v>
      </c>
      <c r="H30" s="42" t="s">
        <v>8</v>
      </c>
      <c r="I30" s="40" t="s">
        <v>11</v>
      </c>
      <c r="J30" s="42" t="s">
        <v>7</v>
      </c>
      <c r="K30" s="42" t="s">
        <v>9</v>
      </c>
      <c r="L30" s="40" t="s">
        <v>11</v>
      </c>
      <c r="M30" s="40" t="s">
        <v>10</v>
      </c>
      <c r="N30" s="40" t="s">
        <v>10</v>
      </c>
      <c r="O30" s="42" t="s">
        <v>9</v>
      </c>
      <c r="P30" s="42" t="s">
        <v>7</v>
      </c>
      <c r="Q30" s="197" t="s">
        <v>8</v>
      </c>
      <c r="R30" s="40" t="s">
        <v>6</v>
      </c>
      <c r="S30" s="41" t="s">
        <v>7</v>
      </c>
      <c r="T30" s="244" t="s">
        <v>8</v>
      </c>
      <c r="U30" s="41" t="s">
        <v>7</v>
      </c>
      <c r="V30" s="384" t="s">
        <v>8</v>
      </c>
      <c r="W30" s="41" t="s">
        <v>7</v>
      </c>
      <c r="X30" s="384" t="s">
        <v>318</v>
      </c>
      <c r="Y30" s="403"/>
    </row>
    <row r="31" spans="1:25" x14ac:dyDescent="0.25">
      <c r="A31" s="85">
        <v>2001</v>
      </c>
      <c r="B31" s="16" t="s">
        <v>5</v>
      </c>
      <c r="C31" s="43"/>
      <c r="D31" s="42"/>
      <c r="E31" s="42"/>
      <c r="F31" s="40"/>
      <c r="G31" s="40"/>
      <c r="H31" s="42"/>
      <c r="I31" s="40"/>
      <c r="J31" s="42"/>
      <c r="K31" s="42"/>
      <c r="L31" s="40"/>
      <c r="M31" s="40"/>
      <c r="N31" s="40"/>
      <c r="O31" s="42"/>
      <c r="P31" s="42"/>
      <c r="Q31" s="56">
        <v>1323622.6299999999</v>
      </c>
      <c r="R31" s="56">
        <v>7500000</v>
      </c>
      <c r="S31" s="49">
        <v>3000000</v>
      </c>
      <c r="T31" s="71">
        <v>392271.6</v>
      </c>
      <c r="U31" s="49">
        <v>4000000</v>
      </c>
      <c r="V31" s="71">
        <v>3512125.25</v>
      </c>
      <c r="W31" s="49">
        <v>5500000</v>
      </c>
      <c r="X31" s="71"/>
      <c r="Y31" s="71"/>
    </row>
    <row r="32" spans="1:25" x14ac:dyDescent="0.25">
      <c r="A32" s="19">
        <v>2002</v>
      </c>
      <c r="B32" s="13" t="s">
        <v>20</v>
      </c>
      <c r="C32" s="43"/>
      <c r="D32" s="273"/>
      <c r="E32" s="273"/>
      <c r="F32" s="272"/>
      <c r="G32" s="272"/>
      <c r="H32" s="273"/>
      <c r="I32" s="272"/>
      <c r="J32" s="273"/>
      <c r="K32" s="273"/>
      <c r="L32" s="272"/>
      <c r="M32" s="272"/>
      <c r="N32" s="272"/>
      <c r="O32" s="273"/>
      <c r="P32" s="273"/>
      <c r="Q32" s="56"/>
      <c r="R32" s="56"/>
      <c r="S32" s="49"/>
      <c r="T32" s="71"/>
      <c r="U32" s="49"/>
      <c r="V32" s="71"/>
      <c r="W32" s="71">
        <v>500000</v>
      </c>
      <c r="X32" s="71"/>
      <c r="Y32" s="71"/>
    </row>
    <row r="33" spans="1:25" x14ac:dyDescent="0.25">
      <c r="A33" s="19">
        <v>2003</v>
      </c>
      <c r="B33" s="16" t="s">
        <v>19</v>
      </c>
      <c r="C33" s="17">
        <v>128555</v>
      </c>
      <c r="D33" s="4">
        <v>250000</v>
      </c>
      <c r="E33" s="4">
        <v>50000</v>
      </c>
      <c r="F33" s="4">
        <f>E33/D33*100</f>
        <v>20</v>
      </c>
      <c r="G33" s="4">
        <v>250000</v>
      </c>
      <c r="H33" s="4">
        <v>245990</v>
      </c>
      <c r="I33" s="4">
        <f>H33/G33*100</f>
        <v>98.396000000000001</v>
      </c>
      <c r="J33" s="4">
        <v>2000000</v>
      </c>
      <c r="K33" s="4">
        <v>1801963.34</v>
      </c>
      <c r="L33" s="4">
        <f>K33/M33*100</f>
        <v>90.098167000000004</v>
      </c>
      <c r="M33" s="4">
        <v>2000000</v>
      </c>
      <c r="N33" s="4">
        <v>2000000</v>
      </c>
      <c r="O33" s="4">
        <v>234216.25</v>
      </c>
      <c r="P33" s="49">
        <v>500000</v>
      </c>
      <c r="Q33" s="49">
        <v>695150</v>
      </c>
      <c r="R33" s="49">
        <v>1500000</v>
      </c>
      <c r="S33" s="49">
        <v>1000000</v>
      </c>
      <c r="T33" s="49">
        <v>439335.81</v>
      </c>
      <c r="U33" s="49">
        <v>7000000</v>
      </c>
      <c r="V33" s="49">
        <v>6664544.25</v>
      </c>
      <c r="W33" s="49">
        <v>5000000</v>
      </c>
      <c r="X33" s="49"/>
      <c r="Y33" s="49"/>
    </row>
    <row r="34" spans="1:25" x14ac:dyDescent="0.25">
      <c r="A34" s="12">
        <v>2102</v>
      </c>
      <c r="B34" s="16" t="s">
        <v>4</v>
      </c>
      <c r="C34" s="12"/>
      <c r="D34" s="8"/>
      <c r="E34" s="8"/>
      <c r="F34" s="4"/>
      <c r="G34" s="8"/>
      <c r="H34" s="8"/>
      <c r="I34" s="4"/>
      <c r="J34" s="8">
        <v>2000000</v>
      </c>
      <c r="K34" s="8">
        <v>1126731.3</v>
      </c>
      <c r="L34" s="4">
        <f>K34/M34*100</f>
        <v>56.336565000000007</v>
      </c>
      <c r="M34" s="8">
        <v>2000000</v>
      </c>
      <c r="N34" s="8">
        <v>2000000</v>
      </c>
      <c r="O34" s="8">
        <v>1608546.26</v>
      </c>
      <c r="P34" s="38"/>
      <c r="Q34" s="49">
        <v>466452</v>
      </c>
      <c r="R34" s="38">
        <v>5000000</v>
      </c>
      <c r="S34" s="49">
        <v>1000000</v>
      </c>
      <c r="T34" s="38">
        <v>68900</v>
      </c>
      <c r="U34" s="38">
        <v>3000000</v>
      </c>
      <c r="V34" s="38">
        <v>0</v>
      </c>
      <c r="W34" s="38">
        <v>3000000</v>
      </c>
      <c r="X34" s="38"/>
      <c r="Y34" s="38"/>
    </row>
    <row r="35" spans="1:25" ht="16.5" thickBot="1" x14ac:dyDescent="0.3">
      <c r="A35" s="6" t="s">
        <v>0</v>
      </c>
      <c r="B35" s="6"/>
      <c r="C35" s="3">
        <f>SUM(C33:C34)</f>
        <v>128555</v>
      </c>
      <c r="D35" s="3">
        <f>SUM(D33:D34)</f>
        <v>250000</v>
      </c>
      <c r="E35" s="3">
        <f>SUM(E33:E34)</f>
        <v>50000</v>
      </c>
      <c r="F35" s="3">
        <f>E35/D35*100</f>
        <v>20</v>
      </c>
      <c r="G35" s="3">
        <f>SUM(G33:G34)</f>
        <v>250000</v>
      </c>
      <c r="H35" s="3">
        <f>SUM(H33:H34)</f>
        <v>245990</v>
      </c>
      <c r="I35" s="3">
        <f>H35/G35*100</f>
        <v>98.396000000000001</v>
      </c>
      <c r="J35" s="3">
        <f>SUM(J33:J34)</f>
        <v>4000000</v>
      </c>
      <c r="K35" s="3">
        <f>SUM(K33:K34)</f>
        <v>2928694.64</v>
      </c>
      <c r="L35" s="4">
        <f>K35/M35*100</f>
        <v>73.217366000000013</v>
      </c>
      <c r="M35" s="3">
        <f>SUM(M33:M34)</f>
        <v>4000000</v>
      </c>
      <c r="N35" s="3">
        <f>SUM(N33:N34)</f>
        <v>4000000</v>
      </c>
      <c r="O35" s="3">
        <f>SUM(O33:O34)</f>
        <v>1842762.51</v>
      </c>
      <c r="P35" s="3">
        <f>SUM(P31:P34)</f>
        <v>500000</v>
      </c>
      <c r="Q35" s="3">
        <f t="shared" ref="Q35:Y35" si="5">SUM(Q31:Q34)</f>
        <v>2485224.63</v>
      </c>
      <c r="R35" s="3">
        <f t="shared" si="5"/>
        <v>14000000</v>
      </c>
      <c r="S35" s="3">
        <f t="shared" si="5"/>
        <v>5000000</v>
      </c>
      <c r="T35" s="3">
        <f t="shared" si="5"/>
        <v>900507.40999999992</v>
      </c>
      <c r="U35" s="3">
        <f t="shared" si="5"/>
        <v>14000000</v>
      </c>
      <c r="V35" s="3">
        <f t="shared" si="5"/>
        <v>10176669.5</v>
      </c>
      <c r="W35" s="3">
        <f>SUM(W31:W34)</f>
        <v>14000000</v>
      </c>
      <c r="X35" s="3">
        <f t="shared" si="5"/>
        <v>0</v>
      </c>
      <c r="Y35" s="3">
        <f t="shared" si="5"/>
        <v>0</v>
      </c>
    </row>
    <row r="36" spans="1:25" ht="16.5" thickTop="1" x14ac:dyDescent="0.25">
      <c r="A36" s="37" t="s">
        <v>193</v>
      </c>
      <c r="B36" s="37"/>
      <c r="C36" s="37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x14ac:dyDescent="0.25">
      <c r="A37" s="22" t="s">
        <v>99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5.75" x14ac:dyDescent="0.25">
      <c r="A38" s="22" t="s">
        <v>98</v>
      </c>
      <c r="B38" s="21"/>
      <c r="C38" s="2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x14ac:dyDescent="0.25">
      <c r="A39" s="22"/>
      <c r="B39" s="21"/>
      <c r="C39" s="2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 x14ac:dyDescent="0.25">
      <c r="A40" s="397" t="s">
        <v>12</v>
      </c>
      <c r="B40" s="398"/>
      <c r="C40" s="45">
        <v>2014</v>
      </c>
      <c r="D40" s="409">
        <v>2015</v>
      </c>
      <c r="E40" s="410"/>
      <c r="F40" s="411"/>
      <c r="G40" s="409">
        <v>2016</v>
      </c>
      <c r="H40" s="410"/>
      <c r="I40" s="411"/>
      <c r="J40" s="42">
        <v>2017</v>
      </c>
      <c r="K40" s="412">
        <v>2017</v>
      </c>
      <c r="L40" s="413"/>
      <c r="M40" s="414"/>
      <c r="N40" s="412">
        <v>2018</v>
      </c>
      <c r="O40" s="414"/>
      <c r="P40" s="241">
        <v>2019</v>
      </c>
      <c r="Q40" s="387">
        <v>2021</v>
      </c>
      <c r="R40" s="135">
        <v>2022</v>
      </c>
      <c r="S40" s="415">
        <v>2022</v>
      </c>
      <c r="T40" s="415"/>
      <c r="U40" s="415">
        <v>2023</v>
      </c>
      <c r="V40" s="415"/>
      <c r="W40" s="415">
        <v>2024</v>
      </c>
      <c r="X40" s="415"/>
      <c r="Y40" s="402" t="s">
        <v>316</v>
      </c>
    </row>
    <row r="41" spans="1:25" ht="50.25" customHeight="1" x14ac:dyDescent="0.25">
      <c r="A41" s="399"/>
      <c r="B41" s="400"/>
      <c r="C41" s="43" t="s">
        <v>8</v>
      </c>
      <c r="D41" s="42" t="s">
        <v>7</v>
      </c>
      <c r="E41" s="42" t="s">
        <v>8</v>
      </c>
      <c r="F41" s="40" t="s">
        <v>11</v>
      </c>
      <c r="G41" s="40" t="s">
        <v>10</v>
      </c>
      <c r="H41" s="42" t="s">
        <v>8</v>
      </c>
      <c r="I41" s="40" t="s">
        <v>11</v>
      </c>
      <c r="J41" s="42" t="s">
        <v>7</v>
      </c>
      <c r="K41" s="42" t="s">
        <v>9</v>
      </c>
      <c r="L41" s="40" t="s">
        <v>11</v>
      </c>
      <c r="M41" s="40" t="s">
        <v>10</v>
      </c>
      <c r="N41" s="40" t="s">
        <v>10</v>
      </c>
      <c r="O41" s="42" t="s">
        <v>9</v>
      </c>
      <c r="P41" s="42" t="s">
        <v>7</v>
      </c>
      <c r="Q41" s="197" t="s">
        <v>8</v>
      </c>
      <c r="R41" s="40" t="s">
        <v>6</v>
      </c>
      <c r="S41" s="41" t="s">
        <v>7</v>
      </c>
      <c r="T41" s="244" t="s">
        <v>8</v>
      </c>
      <c r="U41" s="41" t="s">
        <v>7</v>
      </c>
      <c r="V41" s="384" t="s">
        <v>8</v>
      </c>
      <c r="W41" s="41" t="s">
        <v>7</v>
      </c>
      <c r="X41" s="384" t="s">
        <v>318</v>
      </c>
      <c r="Y41" s="403"/>
    </row>
    <row r="42" spans="1:25" x14ac:dyDescent="0.25">
      <c r="A42" s="12">
        <v>2102</v>
      </c>
      <c r="B42" s="16" t="s">
        <v>4</v>
      </c>
      <c r="C42" s="12"/>
      <c r="D42" s="8"/>
      <c r="E42" s="8"/>
      <c r="F42" s="4"/>
      <c r="G42" s="8"/>
      <c r="H42" s="8"/>
      <c r="I42" s="4"/>
      <c r="J42" s="8">
        <v>500000</v>
      </c>
      <c r="K42" s="8">
        <v>200391.25</v>
      </c>
      <c r="L42" s="8">
        <f>K42/M42*100</f>
        <v>40.078249999999997</v>
      </c>
      <c r="M42" s="8">
        <v>500000</v>
      </c>
      <c r="N42" s="8">
        <v>500000</v>
      </c>
      <c r="O42" s="8">
        <v>487131.25</v>
      </c>
      <c r="P42" s="38">
        <v>300000</v>
      </c>
      <c r="Q42" s="38">
        <v>185697.5</v>
      </c>
      <c r="R42" s="38">
        <v>200000</v>
      </c>
      <c r="S42" s="38">
        <v>200000</v>
      </c>
      <c r="T42" s="38">
        <v>107900</v>
      </c>
      <c r="U42" s="38">
        <v>400000</v>
      </c>
      <c r="V42" s="38">
        <v>0</v>
      </c>
      <c r="W42" s="38">
        <v>400000</v>
      </c>
      <c r="X42" s="38"/>
      <c r="Y42" s="38"/>
    </row>
    <row r="43" spans="1:25" ht="16.5" thickBot="1" x14ac:dyDescent="0.3">
      <c r="A43" s="6" t="s">
        <v>0</v>
      </c>
      <c r="B43" s="6"/>
      <c r="C43" s="6"/>
      <c r="D43" s="3">
        <f>SUM(D42)</f>
        <v>0</v>
      </c>
      <c r="E43" s="3">
        <f>SUM(E42)</f>
        <v>0</v>
      </c>
      <c r="F43" s="3"/>
      <c r="G43" s="3">
        <f>SUM(G42)</f>
        <v>0</v>
      </c>
      <c r="H43" s="3">
        <f>SUM(H42)</f>
        <v>0</v>
      </c>
      <c r="I43" s="3"/>
      <c r="J43" s="3">
        <f>SUM(J42)</f>
        <v>500000</v>
      </c>
      <c r="K43" s="3">
        <f>SUM(K42)</f>
        <v>200391.25</v>
      </c>
      <c r="L43" s="8">
        <f>K43/M43*100</f>
        <v>40.078249999999997</v>
      </c>
      <c r="M43" s="3">
        <f>SUM(M42)</f>
        <v>500000</v>
      </c>
      <c r="N43" s="3">
        <f>SUM(N42)</f>
        <v>500000</v>
      </c>
      <c r="O43" s="3">
        <f>SUM(O42)</f>
        <v>487131.25</v>
      </c>
      <c r="P43" s="3">
        <f>SUM(P42)</f>
        <v>300000</v>
      </c>
      <c r="Q43" s="3">
        <f t="shared" ref="Q43:V43" si="6">SUM(Q42)</f>
        <v>185697.5</v>
      </c>
      <c r="R43" s="3">
        <f t="shared" si="6"/>
        <v>200000</v>
      </c>
      <c r="S43" s="3">
        <f t="shared" si="6"/>
        <v>200000</v>
      </c>
      <c r="T43" s="3">
        <f t="shared" si="6"/>
        <v>107900</v>
      </c>
      <c r="U43" s="3">
        <f t="shared" si="6"/>
        <v>400000</v>
      </c>
      <c r="V43" s="3">
        <f t="shared" si="6"/>
        <v>0</v>
      </c>
      <c r="W43" s="3">
        <f>SUM(W42)</f>
        <v>400000</v>
      </c>
      <c r="X43" s="3">
        <f t="shared" ref="X43:Y43" si="7">SUM(X42)</f>
        <v>0</v>
      </c>
      <c r="Y43" s="3">
        <f t="shared" si="7"/>
        <v>0</v>
      </c>
    </row>
    <row r="44" spans="1:25" ht="15.75" thickTop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x14ac:dyDescent="0.25">
      <c r="A45" s="37"/>
      <c r="B45" s="37"/>
      <c r="C45" s="37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6.5" thickBot="1" x14ac:dyDescent="0.3">
      <c r="A46" s="34"/>
      <c r="B46" s="37" t="s">
        <v>152</v>
      </c>
      <c r="E46" s="28"/>
      <c r="F46" s="28"/>
      <c r="G46" s="28"/>
      <c r="H46" s="28"/>
      <c r="I46" s="28"/>
      <c r="J46" s="28"/>
      <c r="K46" s="31"/>
      <c r="L46" s="31"/>
      <c r="M46" s="28"/>
      <c r="N46" s="31"/>
      <c r="O46" s="31"/>
      <c r="P46" s="31"/>
      <c r="Q46" s="335">
        <f>Q13+Q23+Q35+Q43</f>
        <v>29508569.609999999</v>
      </c>
      <c r="R46" s="335">
        <f t="shared" ref="R46:Y46" si="8">R13+R23+R35+R43</f>
        <v>83800000</v>
      </c>
      <c r="S46" s="335">
        <f t="shared" si="8"/>
        <v>37200000</v>
      </c>
      <c r="T46" s="335">
        <f t="shared" si="8"/>
        <v>21067234.940000001</v>
      </c>
      <c r="U46" s="335">
        <f t="shared" si="8"/>
        <v>49650000</v>
      </c>
      <c r="V46" s="335">
        <f t="shared" si="8"/>
        <v>29042495.009999998</v>
      </c>
      <c r="W46" s="335">
        <f>W13+W23+W35+W43</f>
        <v>55650000</v>
      </c>
      <c r="X46" s="335">
        <f t="shared" si="8"/>
        <v>0</v>
      </c>
      <c r="Y46" s="335">
        <f t="shared" si="8"/>
        <v>0</v>
      </c>
    </row>
    <row r="47" spans="1:25" ht="16.5" thickTop="1" x14ac:dyDescent="0.25">
      <c r="A47" s="23"/>
      <c r="E47" s="28"/>
      <c r="F47" s="28"/>
      <c r="G47" s="28"/>
      <c r="H47" s="28"/>
      <c r="I47" s="32"/>
      <c r="J47" s="32"/>
      <c r="K47" s="31"/>
      <c r="L47" s="31"/>
      <c r="M47" s="32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x14ac:dyDescent="0.25">
      <c r="A48" s="48"/>
      <c r="B48" s="48"/>
      <c r="C48" s="48"/>
      <c r="D48" s="48"/>
      <c r="E48" s="48"/>
      <c r="F48" s="48"/>
      <c r="G48" s="48"/>
      <c r="H48" s="23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</row>
    <row r="49" spans="2:18" ht="15.75" x14ac:dyDescent="0.25">
      <c r="B49" s="419"/>
      <c r="C49" s="419"/>
      <c r="D49" s="419"/>
    </row>
    <row r="50" spans="2:18" ht="15.75" x14ac:dyDescent="0.25">
      <c r="B50" s="25" t="s">
        <v>173</v>
      </c>
      <c r="C50" s="30"/>
      <c r="D50" s="33"/>
    </row>
    <row r="51" spans="2:18" ht="29.25" customHeight="1" x14ac:dyDescent="0.25">
      <c r="B51" s="25" t="s">
        <v>121</v>
      </c>
      <c r="Q51" s="256" t="s">
        <v>188</v>
      </c>
      <c r="R51" s="192" t="s">
        <v>154</v>
      </c>
    </row>
    <row r="52" spans="2:18" ht="15.75" x14ac:dyDescent="0.25">
      <c r="R52" s="192" t="s">
        <v>155</v>
      </c>
    </row>
    <row r="53" spans="2:18" x14ac:dyDescent="0.25">
      <c r="R53" s="31" t="s">
        <v>156</v>
      </c>
    </row>
    <row r="54" spans="2:18" x14ac:dyDescent="0.25">
      <c r="B54" s="257" t="s">
        <v>334</v>
      </c>
    </row>
  </sheetData>
  <mergeCells count="38">
    <mergeCell ref="U40:V40"/>
    <mergeCell ref="K29:M29"/>
    <mergeCell ref="A5:B6"/>
    <mergeCell ref="D5:F5"/>
    <mergeCell ref="G5:I5"/>
    <mergeCell ref="K5:M5"/>
    <mergeCell ref="U29:V29"/>
    <mergeCell ref="S5:T5"/>
    <mergeCell ref="S17:T17"/>
    <mergeCell ref="S29:T29"/>
    <mergeCell ref="N29:O29"/>
    <mergeCell ref="N5:O5"/>
    <mergeCell ref="N40:O40"/>
    <mergeCell ref="A29:B30"/>
    <mergeCell ref="D29:F29"/>
    <mergeCell ref="G29:I29"/>
    <mergeCell ref="Y29:Y30"/>
    <mergeCell ref="Y40:Y41"/>
    <mergeCell ref="A1:Y1"/>
    <mergeCell ref="Y5:Y6"/>
    <mergeCell ref="Y17:Y18"/>
    <mergeCell ref="A17:B18"/>
    <mergeCell ref="D17:F17"/>
    <mergeCell ref="G17:I17"/>
    <mergeCell ref="K17:M17"/>
    <mergeCell ref="N17:O17"/>
    <mergeCell ref="U5:V5"/>
    <mergeCell ref="U17:V17"/>
    <mergeCell ref="W5:X5"/>
    <mergeCell ref="W17:X17"/>
    <mergeCell ref="W29:X29"/>
    <mergeCell ref="W40:X40"/>
    <mergeCell ref="S40:T40"/>
    <mergeCell ref="B49:D49"/>
    <mergeCell ref="A40:B41"/>
    <mergeCell ref="D40:F40"/>
    <mergeCell ref="G40:I40"/>
    <mergeCell ref="K40:M40"/>
  </mergeCells>
  <pageMargins left="0.62" right="0.19" top="0.35" bottom="0.26" header="0.3" footer="0.3"/>
  <pageSetup paperSize="9" scale="84" orientation="landscape" r:id="rId1"/>
  <rowBreaks count="1" manualBreakCount="1">
    <brk id="35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view="pageBreakPreview" topLeftCell="A4" zoomScale="60" zoomScaleNormal="100" workbookViewId="0">
      <selection activeCell="B22" sqref="B22"/>
    </sheetView>
  </sheetViews>
  <sheetFormatPr defaultRowHeight="15" x14ac:dyDescent="0.25"/>
  <cols>
    <col min="1" max="1" width="8.28515625" customWidth="1"/>
    <col min="2" max="2" width="25" customWidth="1"/>
    <col min="3" max="15" width="0" hidden="1" customWidth="1"/>
    <col min="16" max="16" width="14.140625" hidden="1" customWidth="1"/>
    <col min="17" max="17" width="14.140625" customWidth="1"/>
    <col min="18" max="18" width="14.42578125" hidden="1" customWidth="1"/>
    <col min="19" max="19" width="14.7109375" customWidth="1"/>
    <col min="20" max="20" width="14.42578125" customWidth="1"/>
    <col min="21" max="24" width="15" customWidth="1"/>
    <col min="25" max="25" width="14.7109375" customWidth="1"/>
  </cols>
  <sheetData>
    <row r="1" spans="1:27" ht="21" customHeight="1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7" ht="18" x14ac:dyDescent="0.25">
      <c r="A2" s="46" t="s">
        <v>97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x14ac:dyDescent="0.25">
      <c r="A3" s="22" t="s">
        <v>96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7" ht="15.75" x14ac:dyDescent="0.25">
      <c r="A4" s="22" t="s">
        <v>13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7" ht="15.75" x14ac:dyDescent="0.25">
      <c r="A5" s="22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7" ht="15" customHeight="1" x14ac:dyDescent="0.25">
      <c r="A6" s="397" t="s">
        <v>12</v>
      </c>
      <c r="B6" s="398"/>
      <c r="C6" s="45">
        <v>2014</v>
      </c>
      <c r="D6" s="409">
        <v>2015</v>
      </c>
      <c r="E6" s="410"/>
      <c r="F6" s="411"/>
      <c r="G6" s="409">
        <v>2016</v>
      </c>
      <c r="H6" s="410"/>
      <c r="I6" s="411"/>
      <c r="J6" s="42">
        <v>2017</v>
      </c>
      <c r="K6" s="412">
        <v>2017</v>
      </c>
      <c r="L6" s="413"/>
      <c r="M6" s="414"/>
      <c r="N6" s="412">
        <v>2018</v>
      </c>
      <c r="O6" s="414"/>
      <c r="P6" s="242">
        <v>2019</v>
      </c>
      <c r="Q6" s="382">
        <v>2021</v>
      </c>
      <c r="R6" s="203">
        <v>2022</v>
      </c>
      <c r="S6" s="420">
        <v>2022</v>
      </c>
      <c r="T6" s="418"/>
      <c r="U6" s="417">
        <v>2023</v>
      </c>
      <c r="V6" s="418"/>
      <c r="W6" s="417">
        <v>2024</v>
      </c>
      <c r="X6" s="418"/>
      <c r="Y6" s="402" t="s">
        <v>316</v>
      </c>
    </row>
    <row r="7" spans="1:27" ht="51" customHeight="1" x14ac:dyDescent="0.25">
      <c r="A7" s="399"/>
      <c r="B7" s="400"/>
      <c r="C7" s="43" t="s">
        <v>8</v>
      </c>
      <c r="D7" s="42" t="s">
        <v>7</v>
      </c>
      <c r="E7" s="42" t="s">
        <v>8</v>
      </c>
      <c r="F7" s="40" t="s">
        <v>11</v>
      </c>
      <c r="G7" s="40" t="s">
        <v>10</v>
      </c>
      <c r="H7" s="42" t="s">
        <v>8</v>
      </c>
      <c r="I7" s="40" t="s">
        <v>11</v>
      </c>
      <c r="J7" s="42" t="s">
        <v>7</v>
      </c>
      <c r="K7" s="42" t="s">
        <v>9</v>
      </c>
      <c r="L7" s="40" t="s">
        <v>11</v>
      </c>
      <c r="M7" s="40" t="s">
        <v>10</v>
      </c>
      <c r="N7" s="40" t="s">
        <v>10</v>
      </c>
      <c r="O7" s="42" t="s">
        <v>9</v>
      </c>
      <c r="P7" s="42" t="s">
        <v>7</v>
      </c>
      <c r="Q7" s="197" t="s">
        <v>8</v>
      </c>
      <c r="R7" s="197" t="s">
        <v>6</v>
      </c>
      <c r="S7" s="41" t="s">
        <v>7</v>
      </c>
      <c r="T7" s="244" t="s">
        <v>8</v>
      </c>
      <c r="U7" s="41" t="s">
        <v>7</v>
      </c>
      <c r="V7" s="384" t="s">
        <v>8</v>
      </c>
      <c r="W7" s="41" t="s">
        <v>7</v>
      </c>
      <c r="X7" s="384" t="s">
        <v>318</v>
      </c>
      <c r="Y7" s="403"/>
    </row>
    <row r="8" spans="1:27" x14ac:dyDescent="0.25">
      <c r="A8" s="85">
        <v>2001</v>
      </c>
      <c r="B8" s="13" t="s">
        <v>5</v>
      </c>
      <c r="C8" s="136"/>
      <c r="D8" s="74"/>
      <c r="E8" s="74"/>
      <c r="F8" s="73"/>
      <c r="G8" s="74"/>
      <c r="H8" s="74"/>
      <c r="I8" s="73"/>
      <c r="J8" s="72">
        <v>200000</v>
      </c>
      <c r="K8" s="72">
        <v>999940.14</v>
      </c>
      <c r="L8" s="72">
        <f>K8/M8*100</f>
        <v>99.994013999999993</v>
      </c>
      <c r="M8" s="72">
        <v>1000000</v>
      </c>
      <c r="N8" s="49">
        <v>1500000</v>
      </c>
      <c r="O8" s="49">
        <v>1422212.26</v>
      </c>
      <c r="P8" s="49">
        <v>1000000</v>
      </c>
      <c r="Q8" s="49">
        <v>2273363.79</v>
      </c>
      <c r="R8" s="71">
        <v>37500000</v>
      </c>
      <c r="S8" s="49">
        <v>5000000</v>
      </c>
      <c r="T8" s="49">
        <v>921162.71</v>
      </c>
      <c r="U8" s="56">
        <v>3000000</v>
      </c>
      <c r="V8" s="71">
        <v>2815560.42</v>
      </c>
      <c r="W8" s="56">
        <v>45000000</v>
      </c>
      <c r="X8" s="71"/>
      <c r="Y8" s="71"/>
    </row>
    <row r="9" spans="1:27" x14ac:dyDescent="0.25">
      <c r="A9" s="85">
        <v>2002</v>
      </c>
      <c r="B9" s="13" t="s">
        <v>20</v>
      </c>
      <c r="C9" s="136"/>
      <c r="D9" s="74"/>
      <c r="E9" s="74"/>
      <c r="F9" s="73"/>
      <c r="G9" s="74"/>
      <c r="H9" s="74"/>
      <c r="I9" s="73"/>
      <c r="J9" s="72">
        <v>600000</v>
      </c>
      <c r="K9" s="72">
        <v>64235.21</v>
      </c>
      <c r="L9" s="72">
        <f>K9/M9*100</f>
        <v>95.873447761194029</v>
      </c>
      <c r="M9" s="72">
        <v>67000</v>
      </c>
      <c r="N9" s="49">
        <v>250000</v>
      </c>
      <c r="O9" s="49">
        <v>0</v>
      </c>
      <c r="P9" s="49"/>
      <c r="Q9" s="49">
        <v>939329.4</v>
      </c>
      <c r="R9" s="71">
        <v>3135000</v>
      </c>
      <c r="S9" s="49">
        <v>1000000</v>
      </c>
      <c r="T9" s="49">
        <v>0</v>
      </c>
      <c r="U9" s="56">
        <v>1500000</v>
      </c>
      <c r="V9" s="71">
        <v>0</v>
      </c>
      <c r="W9" s="56">
        <v>1500000</v>
      </c>
      <c r="X9" s="71"/>
      <c r="Y9" s="71"/>
    </row>
    <row r="10" spans="1:27" x14ac:dyDescent="0.25">
      <c r="A10" s="19">
        <v>2101</v>
      </c>
      <c r="B10" s="16" t="s">
        <v>19</v>
      </c>
      <c r="C10" s="136"/>
      <c r="D10" s="74"/>
      <c r="E10" s="74"/>
      <c r="F10" s="73"/>
      <c r="G10" s="74"/>
      <c r="H10" s="74"/>
      <c r="I10" s="73"/>
      <c r="J10" s="72"/>
      <c r="K10" s="72"/>
      <c r="L10" s="72"/>
      <c r="M10" s="72"/>
      <c r="N10" s="49"/>
      <c r="O10" s="49"/>
      <c r="P10" s="49"/>
      <c r="Q10" s="49"/>
      <c r="R10" s="71"/>
      <c r="S10" s="56"/>
      <c r="T10" s="56"/>
      <c r="U10" s="56"/>
      <c r="V10" s="56"/>
      <c r="W10" s="51"/>
      <c r="X10" s="56"/>
      <c r="Y10" s="56"/>
    </row>
    <row r="11" spans="1:27" x14ac:dyDescent="0.25">
      <c r="A11" s="19">
        <v>2102</v>
      </c>
      <c r="B11" s="16" t="s">
        <v>4</v>
      </c>
      <c r="C11" s="148"/>
      <c r="D11" s="49">
        <v>780000</v>
      </c>
      <c r="E11" s="49">
        <v>778497</v>
      </c>
      <c r="F11" s="49">
        <f>E11/D11*100</f>
        <v>99.807307692307688</v>
      </c>
      <c r="G11" s="49">
        <v>700000</v>
      </c>
      <c r="H11" s="49">
        <v>692670</v>
      </c>
      <c r="I11" s="49">
        <f>H11/G11*100</f>
        <v>98.952857142857141</v>
      </c>
      <c r="J11" s="49">
        <v>750000</v>
      </c>
      <c r="K11" s="49">
        <v>1037657</v>
      </c>
      <c r="L11" s="72">
        <f>K11/M11*100</f>
        <v>99.774711538461531</v>
      </c>
      <c r="M11" s="49">
        <v>1040000</v>
      </c>
      <c r="N11" s="49">
        <v>13450000</v>
      </c>
      <c r="O11" s="49">
        <v>13319536.5</v>
      </c>
      <c r="P11" s="49">
        <v>1000000</v>
      </c>
      <c r="Q11" s="49">
        <v>1539890</v>
      </c>
      <c r="R11" s="49">
        <v>2000000</v>
      </c>
      <c r="S11" s="49">
        <v>1000000</v>
      </c>
      <c r="T11" s="49">
        <v>1043701.25</v>
      </c>
      <c r="U11" s="49">
        <v>1000000</v>
      </c>
      <c r="V11" s="49">
        <v>990977.25</v>
      </c>
      <c r="W11" s="49">
        <v>1000000</v>
      </c>
      <c r="X11" s="49"/>
      <c r="Y11" s="49"/>
    </row>
    <row r="12" spans="1:27" x14ac:dyDescent="0.25">
      <c r="A12" s="19">
        <v>2103</v>
      </c>
      <c r="B12" s="13" t="s">
        <v>3</v>
      </c>
      <c r="C12" s="148"/>
      <c r="D12" s="49"/>
      <c r="E12" s="49"/>
      <c r="F12" s="49"/>
      <c r="G12" s="49"/>
      <c r="H12" s="49"/>
      <c r="I12" s="49"/>
      <c r="J12" s="49">
        <v>235000</v>
      </c>
      <c r="K12" s="49">
        <v>446400</v>
      </c>
      <c r="L12" s="72">
        <f>K12/M12*100</f>
        <v>98.109890109890102</v>
      </c>
      <c r="M12" s="49">
        <v>455000</v>
      </c>
      <c r="N12" s="49">
        <v>1600000</v>
      </c>
      <c r="O12" s="49">
        <v>845450</v>
      </c>
      <c r="P12" s="49">
        <v>1000000</v>
      </c>
      <c r="Q12" s="49"/>
      <c r="R12" s="49">
        <v>9015000</v>
      </c>
      <c r="S12" s="49">
        <v>2000000</v>
      </c>
      <c r="T12" s="49">
        <v>0</v>
      </c>
      <c r="U12" s="49">
        <v>2000000</v>
      </c>
      <c r="V12" s="49">
        <v>1907780</v>
      </c>
      <c r="W12" s="49">
        <v>2000000</v>
      </c>
      <c r="X12" s="49"/>
      <c r="Y12" s="49"/>
    </row>
    <row r="13" spans="1:27" x14ac:dyDescent="0.25">
      <c r="A13" s="19">
        <v>2104</v>
      </c>
      <c r="B13" s="16" t="s">
        <v>27</v>
      </c>
      <c r="C13" s="1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71"/>
      <c r="P13" s="71"/>
      <c r="Q13" s="49"/>
      <c r="R13" s="71">
        <v>61750000</v>
      </c>
      <c r="S13" s="71"/>
      <c r="T13" s="71"/>
      <c r="U13" s="71"/>
      <c r="V13" s="71"/>
      <c r="W13" s="51"/>
      <c r="X13" s="71"/>
      <c r="Y13" s="71"/>
    </row>
    <row r="14" spans="1:27" x14ac:dyDescent="0.25">
      <c r="A14" s="11">
        <v>2106</v>
      </c>
      <c r="B14" s="7" t="s">
        <v>2</v>
      </c>
      <c r="C14" s="7"/>
      <c r="D14" s="7"/>
      <c r="E14" s="7"/>
      <c r="F14" s="7"/>
      <c r="G14" s="7"/>
      <c r="H14" s="7"/>
      <c r="I14" s="7"/>
      <c r="J14" s="7"/>
      <c r="K14" s="7"/>
      <c r="L14" s="72"/>
      <c r="M14" s="7"/>
      <c r="N14" s="49">
        <v>800000</v>
      </c>
      <c r="O14" s="49">
        <v>0</v>
      </c>
      <c r="P14" s="49">
        <v>725000</v>
      </c>
      <c r="Q14" s="49">
        <v>0</v>
      </c>
      <c r="R14" s="49">
        <v>2460000</v>
      </c>
      <c r="S14" s="49">
        <v>2000000</v>
      </c>
      <c r="T14" s="49">
        <v>0</v>
      </c>
      <c r="U14" s="49">
        <v>500000</v>
      </c>
      <c r="V14" s="49">
        <v>0</v>
      </c>
      <c r="W14" s="49">
        <v>500000</v>
      </c>
      <c r="X14" s="49"/>
      <c r="Y14" s="49"/>
    </row>
    <row r="15" spans="1:27" ht="16.5" thickBot="1" x14ac:dyDescent="0.3">
      <c r="A15" s="6" t="s">
        <v>0</v>
      </c>
      <c r="B15" s="6"/>
      <c r="C15" s="3">
        <f>SUM(C8:C12)</f>
        <v>0</v>
      </c>
      <c r="D15" s="3">
        <f>SUM(D8:D12)</f>
        <v>780000</v>
      </c>
      <c r="E15" s="3">
        <f>SUM(E8:E12)</f>
        <v>778497</v>
      </c>
      <c r="F15" s="5">
        <f>E15/D15*100</f>
        <v>99.807307692307688</v>
      </c>
      <c r="G15" s="3">
        <f>SUM(G8:G12)</f>
        <v>700000</v>
      </c>
      <c r="H15" s="3">
        <f>SUM(H8:H12)</f>
        <v>692670</v>
      </c>
      <c r="I15" s="3">
        <f>H15/G15*100</f>
        <v>98.952857142857141</v>
      </c>
      <c r="J15" s="3">
        <f>SUM(J8:J12)</f>
        <v>1785000</v>
      </c>
      <c r="K15" s="3">
        <f>SUM(K8:K14)</f>
        <v>2548232.35</v>
      </c>
      <c r="L15" s="72">
        <f>K15/M15*100</f>
        <v>99.462620999219368</v>
      </c>
      <c r="M15" s="3">
        <f>SUM(M8:M12)</f>
        <v>2562000</v>
      </c>
      <c r="N15" s="3">
        <f t="shared" ref="N15:V15" si="0">SUM(N8:N14)</f>
        <v>17600000</v>
      </c>
      <c r="O15" s="3">
        <f t="shared" si="0"/>
        <v>15587198.76</v>
      </c>
      <c r="P15" s="3">
        <f t="shared" si="0"/>
        <v>3725000</v>
      </c>
      <c r="Q15" s="3">
        <f t="shared" si="0"/>
        <v>4752583.1899999995</v>
      </c>
      <c r="R15" s="3">
        <f t="shared" si="0"/>
        <v>115860000</v>
      </c>
      <c r="S15" s="3">
        <f t="shared" si="0"/>
        <v>11000000</v>
      </c>
      <c r="T15" s="3">
        <f t="shared" si="0"/>
        <v>1964863.96</v>
      </c>
      <c r="U15" s="3">
        <f t="shared" si="0"/>
        <v>8000000</v>
      </c>
      <c r="V15" s="3">
        <f t="shared" si="0"/>
        <v>5714317.6699999999</v>
      </c>
      <c r="W15" s="3">
        <f>SUM(W8:W14)</f>
        <v>50000000</v>
      </c>
      <c r="X15" s="3">
        <f t="shared" ref="X15:Y15" si="1">SUM(X8:X14)</f>
        <v>0</v>
      </c>
      <c r="Y15" s="3">
        <f t="shared" si="1"/>
        <v>0</v>
      </c>
    </row>
    <row r="16" spans="1:27" ht="16.5" thickTop="1" x14ac:dyDescent="0.25">
      <c r="A16" s="37"/>
      <c r="B16" s="37"/>
      <c r="C16" s="35"/>
      <c r="D16" s="35"/>
      <c r="E16" s="35"/>
      <c r="F16" s="36"/>
      <c r="G16" s="35"/>
      <c r="H16" s="35"/>
      <c r="I16" s="35"/>
      <c r="J16" s="35"/>
      <c r="K16" s="35"/>
      <c r="L16" s="9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AA16" s="192"/>
    </row>
    <row r="17" spans="1:27" ht="15.75" x14ac:dyDescent="0.25">
      <c r="A17" s="34"/>
      <c r="E17" s="28"/>
      <c r="F17" s="28"/>
      <c r="G17" s="28"/>
      <c r="H17" s="28"/>
      <c r="I17" s="28"/>
      <c r="J17" s="28"/>
      <c r="K17" s="31"/>
      <c r="L17" s="31"/>
      <c r="M17" s="28"/>
      <c r="N17" s="31"/>
      <c r="O17" s="31"/>
      <c r="P17" s="31"/>
      <c r="Q17" s="31"/>
      <c r="R17" s="175"/>
      <c r="S17" s="31"/>
      <c r="T17" s="31"/>
      <c r="U17" s="31"/>
      <c r="V17" s="31"/>
      <c r="W17" s="31"/>
      <c r="X17" s="31"/>
      <c r="Y17" s="31"/>
      <c r="AA17" s="192"/>
    </row>
    <row r="18" spans="1:27" ht="15.75" x14ac:dyDescent="0.25">
      <c r="A18" s="23"/>
      <c r="B18" s="25" t="s">
        <v>173</v>
      </c>
      <c r="E18" s="28"/>
      <c r="F18" s="28"/>
      <c r="G18" s="28"/>
      <c r="H18" s="28"/>
      <c r="I18" s="32"/>
      <c r="J18" s="32"/>
      <c r="K18" s="31"/>
      <c r="L18" s="31"/>
      <c r="M18" s="32"/>
      <c r="N18" s="31"/>
      <c r="O18" s="31"/>
      <c r="P18" s="31"/>
      <c r="Q18" s="31"/>
      <c r="AA18" s="31"/>
    </row>
    <row r="19" spans="1:27" ht="24" customHeight="1" x14ac:dyDescent="0.25">
      <c r="A19" s="1"/>
      <c r="B19" s="25" t="s">
        <v>121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56" t="s">
        <v>188</v>
      </c>
    </row>
    <row r="20" spans="1:27" ht="15.75" x14ac:dyDescent="0.25">
      <c r="B20" s="419"/>
      <c r="C20" s="419"/>
      <c r="D20" s="419"/>
    </row>
    <row r="21" spans="1:27" ht="15.75" x14ac:dyDescent="0.25">
      <c r="B21" s="22"/>
      <c r="C21" s="30"/>
      <c r="D21" s="33"/>
    </row>
    <row r="22" spans="1:27" x14ac:dyDescent="0.25">
      <c r="B22" s="257" t="s">
        <v>334</v>
      </c>
    </row>
  </sheetData>
  <mergeCells count="11">
    <mergeCell ref="A1:Y1"/>
    <mergeCell ref="B20:D20"/>
    <mergeCell ref="A6:B7"/>
    <mergeCell ref="D6:F6"/>
    <mergeCell ref="G6:I6"/>
    <mergeCell ref="K6:M6"/>
    <mergeCell ref="N6:O6"/>
    <mergeCell ref="S6:T6"/>
    <mergeCell ref="Y6:Y7"/>
    <mergeCell ref="U6:V6"/>
    <mergeCell ref="W6:X6"/>
  </mergeCells>
  <pageMargins left="0.7" right="0.31" top="0.51" bottom="0.75" header="0.3" footer="0.3"/>
  <pageSetup paperSize="9" scale="8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view="pageBreakPreview" zoomScale="60" zoomScaleNormal="100" workbookViewId="0">
      <selection activeCell="B22" sqref="B22"/>
    </sheetView>
  </sheetViews>
  <sheetFormatPr defaultColWidth="9.140625" defaultRowHeight="15" x14ac:dyDescent="0.25"/>
  <cols>
    <col min="1" max="1" width="9.140625" style="48"/>
    <col min="2" max="2" width="24.85546875" style="48" customWidth="1"/>
    <col min="3" max="15" width="0" style="48" hidden="1" customWidth="1"/>
    <col min="16" max="16" width="15.140625" style="48" hidden="1" customWidth="1"/>
    <col min="17" max="17" width="13.85546875" style="48" customWidth="1"/>
    <col min="18" max="18" width="13.42578125" style="48" hidden="1" customWidth="1"/>
    <col min="19" max="21" width="13.5703125" style="48" customWidth="1"/>
    <col min="22" max="24" width="14.5703125" style="48" customWidth="1"/>
    <col min="25" max="25" width="15.5703125" style="48" customWidth="1"/>
    <col min="26" max="16384" width="9.140625" style="48"/>
  </cols>
  <sheetData>
    <row r="1" spans="1:25" ht="20.25" x14ac:dyDescent="0.3">
      <c r="A1" s="408" t="s">
        <v>315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1:25" ht="18" x14ac:dyDescent="0.25">
      <c r="A2" s="46" t="s">
        <v>95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2" t="s">
        <v>94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ht="15.75" x14ac:dyDescent="0.25">
      <c r="A4" s="22" t="s">
        <v>13</v>
      </c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75" x14ac:dyDescent="0.25">
      <c r="A5" s="22"/>
      <c r="B5" s="21"/>
      <c r="C5" s="2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 customHeight="1" x14ac:dyDescent="0.25">
      <c r="A6" s="397" t="s">
        <v>12</v>
      </c>
      <c r="B6" s="398"/>
      <c r="C6" s="45">
        <v>2014</v>
      </c>
      <c r="D6" s="409">
        <v>2015</v>
      </c>
      <c r="E6" s="410"/>
      <c r="F6" s="411"/>
      <c r="G6" s="409">
        <v>2016</v>
      </c>
      <c r="H6" s="410"/>
      <c r="I6" s="411"/>
      <c r="J6" s="42">
        <v>2017</v>
      </c>
      <c r="K6" s="412">
        <v>2017</v>
      </c>
      <c r="L6" s="413"/>
      <c r="M6" s="414"/>
      <c r="N6" s="412">
        <v>2018</v>
      </c>
      <c r="O6" s="414"/>
      <c r="P6" s="242">
        <v>2019</v>
      </c>
      <c r="Q6" s="382">
        <v>2021</v>
      </c>
      <c r="R6" s="44"/>
      <c r="S6" s="397">
        <v>2022</v>
      </c>
      <c r="T6" s="398"/>
      <c r="U6" s="404">
        <v>2023</v>
      </c>
      <c r="V6" s="405"/>
      <c r="W6" s="404">
        <v>2024</v>
      </c>
      <c r="X6" s="405"/>
      <c r="Y6" s="402" t="s">
        <v>316</v>
      </c>
    </row>
    <row r="7" spans="1:25" ht="50.25" customHeight="1" x14ac:dyDescent="0.25">
      <c r="A7" s="399"/>
      <c r="B7" s="400"/>
      <c r="C7" s="43" t="s">
        <v>8</v>
      </c>
      <c r="D7" s="42" t="s">
        <v>7</v>
      </c>
      <c r="E7" s="42" t="s">
        <v>8</v>
      </c>
      <c r="F7" s="40" t="s">
        <v>11</v>
      </c>
      <c r="G7" s="40" t="s">
        <v>10</v>
      </c>
      <c r="H7" s="42" t="s">
        <v>8</v>
      </c>
      <c r="I7" s="40" t="s">
        <v>11</v>
      </c>
      <c r="J7" s="42" t="s">
        <v>7</v>
      </c>
      <c r="K7" s="42" t="s">
        <v>9</v>
      </c>
      <c r="L7" s="40" t="s">
        <v>11</v>
      </c>
      <c r="M7" s="40" t="s">
        <v>10</v>
      </c>
      <c r="N7" s="40" t="s">
        <v>10</v>
      </c>
      <c r="O7" s="42" t="s">
        <v>9</v>
      </c>
      <c r="P7" s="42" t="s">
        <v>7</v>
      </c>
      <c r="Q7" s="197" t="s">
        <v>8</v>
      </c>
      <c r="R7" s="40" t="s">
        <v>6</v>
      </c>
      <c r="S7" s="41" t="s">
        <v>7</v>
      </c>
      <c r="T7" s="244" t="s">
        <v>8</v>
      </c>
      <c r="U7" s="201" t="s">
        <v>7</v>
      </c>
      <c r="V7" s="384" t="s">
        <v>8</v>
      </c>
      <c r="W7" s="201" t="s">
        <v>7</v>
      </c>
      <c r="X7" s="384" t="s">
        <v>318</v>
      </c>
      <c r="Y7" s="403"/>
    </row>
    <row r="8" spans="1:25" x14ac:dyDescent="0.25">
      <c r="A8" s="85">
        <v>2001</v>
      </c>
      <c r="B8" s="13" t="s">
        <v>5</v>
      </c>
      <c r="C8" s="43"/>
      <c r="D8" s="42"/>
      <c r="E8" s="42"/>
      <c r="F8" s="40"/>
      <c r="G8" s="40"/>
      <c r="H8" s="42"/>
      <c r="I8" s="40"/>
      <c r="J8" s="42"/>
      <c r="K8" s="42"/>
      <c r="L8" s="40"/>
      <c r="M8" s="40"/>
      <c r="N8" s="40"/>
      <c r="O8" s="42"/>
      <c r="P8" s="41"/>
      <c r="Q8" s="49">
        <v>1884747.81</v>
      </c>
      <c r="R8" s="56">
        <v>500000</v>
      </c>
      <c r="S8" s="56">
        <v>500000</v>
      </c>
      <c r="T8" s="56">
        <v>490332.15</v>
      </c>
      <c r="U8" s="56">
        <v>5000000</v>
      </c>
      <c r="V8" s="49">
        <v>4839055.8499999996</v>
      </c>
      <c r="W8" s="56">
        <v>5000000</v>
      </c>
      <c r="X8" s="49"/>
      <c r="Y8" s="49"/>
    </row>
    <row r="9" spans="1:25" x14ac:dyDescent="0.25">
      <c r="A9" s="85">
        <v>2002</v>
      </c>
      <c r="B9" s="13" t="s">
        <v>20</v>
      </c>
      <c r="C9" s="43"/>
      <c r="D9" s="275"/>
      <c r="E9" s="275"/>
      <c r="F9" s="274"/>
      <c r="G9" s="274"/>
      <c r="H9" s="275"/>
      <c r="I9" s="274"/>
      <c r="J9" s="275"/>
      <c r="K9" s="275"/>
      <c r="L9" s="274"/>
      <c r="M9" s="274"/>
      <c r="N9" s="274"/>
      <c r="O9" s="275"/>
      <c r="P9" s="41"/>
      <c r="Q9" s="38"/>
      <c r="R9" s="56"/>
      <c r="S9" s="56"/>
      <c r="T9" s="56"/>
      <c r="U9" s="56"/>
      <c r="V9" s="49"/>
      <c r="W9" s="56"/>
      <c r="X9" s="49"/>
      <c r="Y9" s="49"/>
    </row>
    <row r="10" spans="1:25" x14ac:dyDescent="0.25">
      <c r="A10" s="85">
        <v>2003</v>
      </c>
      <c r="B10" s="16" t="s">
        <v>19</v>
      </c>
      <c r="C10" s="43"/>
      <c r="D10" s="281"/>
      <c r="E10" s="281"/>
      <c r="F10" s="280"/>
      <c r="G10" s="280"/>
      <c r="H10" s="281"/>
      <c r="I10" s="280"/>
      <c r="J10" s="281"/>
      <c r="K10" s="281"/>
      <c r="L10" s="280"/>
      <c r="M10" s="280"/>
      <c r="N10" s="280"/>
      <c r="O10" s="281"/>
      <c r="P10" s="41"/>
      <c r="Q10" s="38"/>
      <c r="R10" s="56"/>
      <c r="S10" s="56"/>
      <c r="T10" s="56"/>
      <c r="U10" s="56"/>
      <c r="V10" s="49"/>
      <c r="W10" s="56">
        <v>3000000</v>
      </c>
      <c r="X10" s="49"/>
      <c r="Y10" s="49"/>
    </row>
    <row r="11" spans="1:25" x14ac:dyDescent="0.25">
      <c r="A11" s="19">
        <v>2102</v>
      </c>
      <c r="B11" s="16" t="s">
        <v>4</v>
      </c>
      <c r="C11" s="17">
        <v>147360</v>
      </c>
      <c r="D11" s="4">
        <v>500000</v>
      </c>
      <c r="E11" s="4">
        <v>488590</v>
      </c>
      <c r="F11" s="4">
        <f>E11/D11*100</f>
        <v>97.718000000000004</v>
      </c>
      <c r="G11" s="4">
        <v>500000</v>
      </c>
      <c r="H11" s="4">
        <v>500000</v>
      </c>
      <c r="I11" s="4">
        <f>H11/G11*100</f>
        <v>100</v>
      </c>
      <c r="J11" s="4">
        <v>1000000</v>
      </c>
      <c r="K11" s="4">
        <v>998186</v>
      </c>
      <c r="L11" s="4">
        <f>K11/M11*100</f>
        <v>99.818600000000004</v>
      </c>
      <c r="M11" s="4">
        <v>1000000</v>
      </c>
      <c r="N11" s="4">
        <v>2000000</v>
      </c>
      <c r="O11" s="4">
        <v>1824784.5</v>
      </c>
      <c r="P11" s="49">
        <v>500000</v>
      </c>
      <c r="Q11" s="38">
        <v>1961240.04</v>
      </c>
      <c r="R11" s="49">
        <v>2000000</v>
      </c>
      <c r="S11" s="49">
        <v>2000000</v>
      </c>
      <c r="T11" s="49">
        <v>28564.38</v>
      </c>
      <c r="U11" s="49">
        <v>2000000</v>
      </c>
      <c r="V11" s="49">
        <v>1995253.93</v>
      </c>
      <c r="W11" s="49">
        <v>2000000</v>
      </c>
      <c r="X11" s="49"/>
      <c r="Y11" s="49"/>
    </row>
    <row r="12" spans="1:25" x14ac:dyDescent="0.25">
      <c r="A12" s="19">
        <v>2103</v>
      </c>
      <c r="B12" s="13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8"/>
      <c r="O12" s="8"/>
      <c r="P12" s="38"/>
      <c r="Q12" s="49">
        <v>3732020</v>
      </c>
      <c r="R12" s="38">
        <v>2000000</v>
      </c>
      <c r="S12" s="38">
        <v>2000000</v>
      </c>
      <c r="T12" s="38">
        <v>1305665</v>
      </c>
      <c r="U12" s="38">
        <v>1000000</v>
      </c>
      <c r="V12" s="38">
        <v>980084.84</v>
      </c>
      <c r="W12" s="38">
        <v>6000000</v>
      </c>
      <c r="X12" s="38"/>
      <c r="Y12" s="38"/>
    </row>
    <row r="13" spans="1:25" x14ac:dyDescent="0.25">
      <c r="A13" s="11">
        <v>2106</v>
      </c>
      <c r="B13" s="7" t="s">
        <v>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4">
        <v>500000</v>
      </c>
      <c r="O13" s="4">
        <v>439500</v>
      </c>
      <c r="P13" s="49">
        <v>1000000</v>
      </c>
      <c r="Q13" s="49">
        <v>35000</v>
      </c>
      <c r="R13" s="49">
        <v>500000</v>
      </c>
      <c r="S13" s="49">
        <v>500000</v>
      </c>
      <c r="T13" s="49">
        <v>0</v>
      </c>
      <c r="U13" s="49"/>
      <c r="V13" s="49"/>
      <c r="W13" s="51"/>
      <c r="X13" s="49"/>
      <c r="Y13" s="49"/>
    </row>
    <row r="14" spans="1:25" ht="16.5" thickBot="1" x14ac:dyDescent="0.3">
      <c r="A14" s="6" t="s">
        <v>0</v>
      </c>
      <c r="B14" s="6"/>
      <c r="C14" s="3">
        <f>SUM(C11:C11)</f>
        <v>147360</v>
      </c>
      <c r="D14" s="3">
        <f>SUM(D11:D11)</f>
        <v>500000</v>
      </c>
      <c r="E14" s="3">
        <f>SUM(E11:E11)</f>
        <v>488590</v>
      </c>
      <c r="F14" s="3">
        <f>E14/D14*100</f>
        <v>97.718000000000004</v>
      </c>
      <c r="G14" s="3">
        <f>SUM(G11:G11)</f>
        <v>500000</v>
      </c>
      <c r="H14" s="3">
        <f>SUM(H11:H11)</f>
        <v>500000</v>
      </c>
      <c r="I14" s="3">
        <f>H14/G14*100</f>
        <v>100</v>
      </c>
      <c r="J14" s="3">
        <f>SUM(J11:J11)</f>
        <v>1000000</v>
      </c>
      <c r="K14" s="3">
        <f>SUM(K11:K11)</f>
        <v>998186</v>
      </c>
      <c r="L14" s="3">
        <f>SUM(L11:L11)</f>
        <v>99.818600000000004</v>
      </c>
      <c r="M14" s="3">
        <f>SUM(M11:M11)</f>
        <v>1000000</v>
      </c>
      <c r="N14" s="3">
        <f>SUM(N11:N13)</f>
        <v>2500000</v>
      </c>
      <c r="O14" s="3">
        <f>SUM(O11:O13)</f>
        <v>2264284.5</v>
      </c>
      <c r="P14" s="3">
        <f>SUM(P8:P13)</f>
        <v>1500000</v>
      </c>
      <c r="Q14" s="3">
        <f t="shared" ref="Q14:Y14" si="0">SUM(Q8:Q13)</f>
        <v>7613007.8499999996</v>
      </c>
      <c r="R14" s="3">
        <f t="shared" si="0"/>
        <v>5000000</v>
      </c>
      <c r="S14" s="3">
        <f t="shared" si="0"/>
        <v>5000000</v>
      </c>
      <c r="T14" s="3">
        <f t="shared" si="0"/>
        <v>1824561.53</v>
      </c>
      <c r="U14" s="3">
        <f t="shared" si="0"/>
        <v>8000000</v>
      </c>
      <c r="V14" s="3">
        <f t="shared" si="0"/>
        <v>7814394.6199999992</v>
      </c>
      <c r="W14" s="3">
        <f>SUM(W8:W13)</f>
        <v>16000000</v>
      </c>
      <c r="X14" s="3">
        <f t="shared" si="0"/>
        <v>0</v>
      </c>
      <c r="Y14" s="3">
        <f t="shared" si="0"/>
        <v>0</v>
      </c>
    </row>
    <row r="15" spans="1:25" ht="15.75" thickTop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01"/>
      <c r="S16" s="1"/>
      <c r="T16" s="1"/>
      <c r="U16" s="1"/>
      <c r="V16" s="1"/>
      <c r="W16" s="1"/>
      <c r="X16" s="1"/>
      <c r="Y16" s="1"/>
    </row>
    <row r="17" spans="1:2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5" ht="15.75" x14ac:dyDescent="0.25">
      <c r="A18" s="1"/>
      <c r="B18" s="25" t="s">
        <v>173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92" t="s">
        <v>154</v>
      </c>
    </row>
    <row r="19" spans="1:25" ht="22.5" customHeight="1" x14ac:dyDescent="0.25">
      <c r="A19" s="1"/>
      <c r="B19" s="25" t="s">
        <v>121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56" t="s">
        <v>188</v>
      </c>
      <c r="R19" s="192" t="s">
        <v>155</v>
      </c>
    </row>
    <row r="20" spans="1:25" x14ac:dyDescent="0.25">
      <c r="H20" s="23"/>
      <c r="I20" s="47"/>
      <c r="J20" s="47"/>
      <c r="K20" s="47"/>
      <c r="L20" s="47"/>
      <c r="M20" s="47"/>
      <c r="N20" s="47"/>
      <c r="O20" s="47"/>
      <c r="P20" s="47"/>
      <c r="Q20" s="47"/>
      <c r="R20" s="31" t="s">
        <v>156</v>
      </c>
      <c r="S20" s="47"/>
      <c r="T20" s="47"/>
      <c r="U20" s="47"/>
      <c r="V20" s="47"/>
      <c r="W20" s="47"/>
      <c r="X20" s="47"/>
      <c r="Y20" s="47"/>
    </row>
    <row r="21" spans="1:25" ht="15.75" x14ac:dyDescent="0.25">
      <c r="A21" s="34"/>
      <c r="B21" s="419"/>
      <c r="C21" s="419"/>
      <c r="D21" s="419"/>
      <c r="E21" s="28"/>
      <c r="F21" s="28"/>
      <c r="G21" s="28"/>
      <c r="H21" s="28"/>
      <c r="I21" s="28"/>
      <c r="J21" s="28"/>
      <c r="K21" s="31"/>
      <c r="L21" s="31"/>
      <c r="M21" s="28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5.75" x14ac:dyDescent="0.25">
      <c r="A22" s="23"/>
      <c r="B22" s="257" t="s">
        <v>334</v>
      </c>
      <c r="C22" s="30"/>
      <c r="D22" s="33"/>
      <c r="E22" s="28"/>
      <c r="F22" s="28"/>
      <c r="G22" s="28"/>
      <c r="H22" s="28"/>
      <c r="I22" s="32"/>
      <c r="J22" s="32"/>
      <c r="K22" s="31"/>
      <c r="L22" s="31"/>
      <c r="M22" s="3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5" x14ac:dyDescent="0.25">
      <c r="H23" s="23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</sheetData>
  <mergeCells count="11">
    <mergeCell ref="A1:Y1"/>
    <mergeCell ref="B21:D21"/>
    <mergeCell ref="A6:B7"/>
    <mergeCell ref="D6:F6"/>
    <mergeCell ref="G6:I6"/>
    <mergeCell ref="K6:M6"/>
    <mergeCell ref="N6:O6"/>
    <mergeCell ref="S6:T6"/>
    <mergeCell ref="Y6:Y7"/>
    <mergeCell ref="U6:V6"/>
    <mergeCell ref="W6:X6"/>
  </mergeCells>
  <pageMargins left="0.7" right="0.19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34</vt:i4>
      </vt:variant>
    </vt:vector>
  </HeadingPairs>
  <TitlesOfParts>
    <vt:vector size="63" baseType="lpstr">
      <vt:lpstr>Capital 2025</vt:lpstr>
      <vt:lpstr>300</vt:lpstr>
      <vt:lpstr>301</vt:lpstr>
      <vt:lpstr>302</vt:lpstr>
      <vt:lpstr>303</vt:lpstr>
      <vt:lpstr>304</vt:lpstr>
      <vt:lpstr>305</vt:lpstr>
      <vt:lpstr>306</vt:lpstr>
      <vt:lpstr>307</vt:lpstr>
      <vt:lpstr>308</vt:lpstr>
      <vt:lpstr>309</vt:lpstr>
      <vt:lpstr>310</vt:lpstr>
      <vt:lpstr>311</vt:lpstr>
      <vt:lpstr>312</vt:lpstr>
      <vt:lpstr>313</vt:lpstr>
      <vt:lpstr>314</vt:lpstr>
      <vt:lpstr>315</vt:lpstr>
      <vt:lpstr>316</vt:lpstr>
      <vt:lpstr>317</vt:lpstr>
      <vt:lpstr>318</vt:lpstr>
      <vt:lpstr>319</vt:lpstr>
      <vt:lpstr>320</vt:lpstr>
      <vt:lpstr>321</vt:lpstr>
      <vt:lpstr>322</vt:lpstr>
      <vt:lpstr>323</vt:lpstr>
      <vt:lpstr>324</vt:lpstr>
      <vt:lpstr>325</vt:lpstr>
      <vt:lpstr>CBG-PSDG</vt:lpstr>
      <vt:lpstr>Details sheet</vt:lpstr>
      <vt:lpstr>'300'!Print_Area</vt:lpstr>
      <vt:lpstr>'301'!Print_Area</vt:lpstr>
      <vt:lpstr>'302'!Print_Area</vt:lpstr>
      <vt:lpstr>'303'!Print_Area</vt:lpstr>
      <vt:lpstr>'304'!Print_Area</vt:lpstr>
      <vt:lpstr>'305'!Print_Area</vt:lpstr>
      <vt:lpstr>'306'!Print_Area</vt:lpstr>
      <vt:lpstr>'307'!Print_Area</vt:lpstr>
      <vt:lpstr>'308'!Print_Area</vt:lpstr>
      <vt:lpstr>'309'!Print_Area</vt:lpstr>
      <vt:lpstr>'310'!Print_Area</vt:lpstr>
      <vt:lpstr>'311'!Print_Area</vt:lpstr>
      <vt:lpstr>'312'!Print_Area</vt:lpstr>
      <vt:lpstr>'313'!Print_Area</vt:lpstr>
      <vt:lpstr>'314'!Print_Area</vt:lpstr>
      <vt:lpstr>'315'!Print_Area</vt:lpstr>
      <vt:lpstr>'316'!Print_Area</vt:lpstr>
      <vt:lpstr>'317'!Print_Area</vt:lpstr>
      <vt:lpstr>'318'!Print_Area</vt:lpstr>
      <vt:lpstr>'319'!Print_Area</vt:lpstr>
      <vt:lpstr>'320'!Print_Area</vt:lpstr>
      <vt:lpstr>'321'!Print_Area</vt:lpstr>
      <vt:lpstr>'322'!Print_Area</vt:lpstr>
      <vt:lpstr>'323'!Print_Area</vt:lpstr>
      <vt:lpstr>'324'!Print_Area</vt:lpstr>
      <vt:lpstr>'325'!Print_Area</vt:lpstr>
      <vt:lpstr>'Capital 2025'!Print_Area</vt:lpstr>
      <vt:lpstr>'CBG-PSDG'!Print_Area</vt:lpstr>
      <vt:lpstr>'Details sheet'!Print_Area</vt:lpstr>
      <vt:lpstr>'304'!Print_Titles</vt:lpstr>
      <vt:lpstr>'305'!Print_Titles</vt:lpstr>
      <vt:lpstr>'318'!Print_Titles</vt:lpstr>
      <vt:lpstr>'320'!Print_Titles</vt:lpstr>
      <vt:lpstr>'CBG-PSDG'!Print_Titles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BUDGETBRCH_TRAINEE</dc:creator>
  <cp:lastModifiedBy>Windows User</cp:lastModifiedBy>
  <cp:lastPrinted>2024-03-20T06:10:48Z</cp:lastPrinted>
  <dcterms:created xsi:type="dcterms:W3CDTF">2021-08-12T05:57:35Z</dcterms:created>
  <dcterms:modified xsi:type="dcterms:W3CDTF">2024-03-20T06:13:07Z</dcterms:modified>
</cp:coreProperties>
</file>